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xternal-Data-2/Documents/Community-Energy/DeepDecarbRuns/FINAL_REPORT/Assumptions/"/>
    </mc:Choice>
  </mc:AlternateContent>
  <xr:revisionPtr revIDLastSave="0" documentId="13_ncr:1_{293243AB-C94B-CE46-80EE-5556597AB388}" xr6:coauthVersionLast="45" xr6:coauthVersionMax="45" xr10:uidLastSave="{00000000-0000-0000-0000-000000000000}"/>
  <bookViews>
    <workbookView xWindow="0" yWindow="460" windowWidth="28800" windowHeight="17540" activeTab="5" xr2:uid="{00000000-000D-0000-FFFF-FFFF00000000}"/>
  </bookViews>
  <sheets>
    <sheet name="Energy By Sector (CO)" sheetId="6" r:id="rId1"/>
    <sheet name="Energy By Subsector (CO)" sheetId="3" r:id="rId2"/>
    <sheet name="Energy By Technology (CO)" sheetId="7" r:id="rId3"/>
    <sheet name="Final Energy Source (CO)" sheetId="5" r:id="rId4"/>
    <sheet name="Emissions By Final Energy (CO)" sheetId="8" r:id="rId5"/>
    <sheet name="WISdom Annual Demands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9" l="1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8" i="9"/>
  <c r="J40" i="9"/>
  <c r="D36" i="9"/>
  <c r="E36" i="9"/>
  <c r="D37" i="9"/>
  <c r="E37" i="9"/>
  <c r="D38" i="9"/>
  <c r="G38" i="9" s="1"/>
  <c r="E38" i="9"/>
  <c r="H38" i="9" s="1"/>
  <c r="D39" i="9"/>
  <c r="G39" i="9" s="1"/>
  <c r="E39" i="9"/>
  <c r="H39" i="9" s="1"/>
  <c r="C37" i="9"/>
  <c r="C38" i="9"/>
  <c r="C39" i="9"/>
  <c r="C36" i="9"/>
  <c r="F36" i="9" s="1"/>
  <c r="D31" i="9"/>
  <c r="E31" i="9"/>
  <c r="D32" i="9"/>
  <c r="E32" i="9"/>
  <c r="D33" i="9"/>
  <c r="E33" i="9"/>
  <c r="D34" i="9"/>
  <c r="E34" i="9"/>
  <c r="C32" i="9"/>
  <c r="C33" i="9"/>
  <c r="C34" i="9"/>
  <c r="C31" i="9"/>
  <c r="C28" i="9"/>
  <c r="E40" i="9"/>
  <c r="D40" i="9"/>
  <c r="E35" i="9"/>
  <c r="D35" i="9"/>
  <c r="C40" i="9"/>
  <c r="C35" i="9"/>
  <c r="F30" i="9"/>
  <c r="F31" i="9"/>
  <c r="G31" i="9"/>
  <c r="H31" i="9"/>
  <c r="J31" i="9"/>
  <c r="F32" i="9"/>
  <c r="G32" i="9"/>
  <c r="H32" i="9"/>
  <c r="J32" i="9"/>
  <c r="F33" i="9"/>
  <c r="G33" i="9"/>
  <c r="H33" i="9"/>
  <c r="J33" i="9"/>
  <c r="F34" i="9"/>
  <c r="G34" i="9"/>
  <c r="H34" i="9"/>
  <c r="J34" i="9"/>
  <c r="F35" i="9"/>
  <c r="G35" i="9"/>
  <c r="H35" i="9"/>
  <c r="J35" i="9"/>
  <c r="G36" i="9"/>
  <c r="H36" i="9"/>
  <c r="J36" i="9"/>
  <c r="F37" i="9"/>
  <c r="G37" i="9"/>
  <c r="H37" i="9"/>
  <c r="J37" i="9"/>
  <c r="F38" i="9"/>
  <c r="J38" i="9"/>
  <c r="F39" i="9"/>
  <c r="J39" i="9"/>
  <c r="F40" i="9"/>
  <c r="G40" i="9"/>
  <c r="H40" i="9"/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2" i="6"/>
  <c r="A36" i="8" l="1"/>
  <c r="D40" i="8"/>
  <c r="O13" i="9" l="1"/>
  <c r="J9" i="9"/>
  <c r="J10" i="9"/>
  <c r="O11" i="9" s="1"/>
  <c r="J11" i="9"/>
  <c r="J12" i="9"/>
  <c r="J13" i="9"/>
  <c r="J14" i="9"/>
  <c r="G15" i="9"/>
  <c r="M12" i="9" s="1"/>
  <c r="J15" i="9"/>
  <c r="O12" i="9" s="1"/>
  <c r="J16" i="9"/>
  <c r="J17" i="9"/>
  <c r="J18" i="9"/>
  <c r="J19" i="9"/>
  <c r="F20" i="9"/>
  <c r="L13" i="9" s="1"/>
  <c r="J20" i="9"/>
  <c r="J21" i="9"/>
  <c r="J22" i="9"/>
  <c r="J23" i="9"/>
  <c r="J24" i="9"/>
  <c r="J25" i="9"/>
  <c r="O14" i="9" s="1"/>
  <c r="J26" i="9"/>
  <c r="J27" i="9"/>
  <c r="J28" i="9"/>
  <c r="J29" i="9"/>
  <c r="J30" i="9"/>
  <c r="O15" i="9" s="1"/>
  <c r="J8" i="9"/>
  <c r="O10" i="9" s="1"/>
  <c r="I5" i="9"/>
  <c r="I4" i="9"/>
  <c r="I3" i="9"/>
  <c r="I2" i="9"/>
  <c r="G3" i="9"/>
  <c r="G4" i="9"/>
  <c r="G5" i="9"/>
  <c r="G2" i="9"/>
  <c r="C22" i="9"/>
  <c r="F22" i="9" s="1"/>
  <c r="D23" i="9"/>
  <c r="G23" i="9" s="1"/>
  <c r="D27" i="9"/>
  <c r="G27" i="9" s="1"/>
  <c r="D21" i="9"/>
  <c r="G21" i="9" s="1"/>
  <c r="C17" i="9"/>
  <c r="F17" i="9" s="1"/>
  <c r="D17" i="9"/>
  <c r="G17" i="9" s="1"/>
  <c r="D16" i="9"/>
  <c r="G16" i="9" s="1"/>
  <c r="E12" i="9"/>
  <c r="H12" i="9" s="1"/>
  <c r="E13" i="9"/>
  <c r="H13" i="9" s="1"/>
  <c r="C13" i="9"/>
  <c r="F13" i="9" s="1"/>
  <c r="E9" i="9"/>
  <c r="H9" i="9" s="1"/>
  <c r="E30" i="9"/>
  <c r="E23" i="9" s="1"/>
  <c r="H23" i="9" s="1"/>
  <c r="D30" i="9"/>
  <c r="G30" i="9" s="1"/>
  <c r="M15" i="9" s="1"/>
  <c r="E20" i="9"/>
  <c r="D20" i="9"/>
  <c r="G20" i="9" s="1"/>
  <c r="M13" i="9" s="1"/>
  <c r="E15" i="9"/>
  <c r="H15" i="9" s="1"/>
  <c r="N12" i="9" s="1"/>
  <c r="D15" i="9"/>
  <c r="D10" i="9"/>
  <c r="G10" i="9" s="1"/>
  <c r="M11" i="9" s="1"/>
  <c r="E10" i="9"/>
  <c r="H10" i="9" s="1"/>
  <c r="N11" i="9" s="1"/>
  <c r="E8" i="9"/>
  <c r="H8" i="9" s="1"/>
  <c r="N10" i="9" s="1"/>
  <c r="D8" i="9"/>
  <c r="G8" i="9" s="1"/>
  <c r="M10" i="9" s="1"/>
  <c r="C30" i="9"/>
  <c r="C26" i="9" s="1"/>
  <c r="F26" i="9" s="1"/>
  <c r="C20" i="9"/>
  <c r="C19" i="9" s="1"/>
  <c r="F19" i="9" s="1"/>
  <c r="C15" i="9"/>
  <c r="C14" i="9" s="1"/>
  <c r="F14" i="9" s="1"/>
  <c r="C10" i="9"/>
  <c r="F10" i="9" s="1"/>
  <c r="L11" i="9" s="1"/>
  <c r="C8" i="9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2" i="5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7" i="7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2" i="6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2" i="3"/>
  <c r="IV8" i="7"/>
  <c r="IV9" i="7"/>
  <c r="IV10" i="7"/>
  <c r="IV11" i="7"/>
  <c r="IV12" i="7"/>
  <c r="IV13" i="7"/>
  <c r="IV14" i="7"/>
  <c r="IV15" i="7"/>
  <c r="IV16" i="7"/>
  <c r="IV17" i="7"/>
  <c r="IV18" i="7"/>
  <c r="IV19" i="7"/>
  <c r="IV20" i="7"/>
  <c r="IV21" i="7"/>
  <c r="IV22" i="7"/>
  <c r="IV23" i="7"/>
  <c r="IV24" i="7"/>
  <c r="IV25" i="7"/>
  <c r="IV26" i="7"/>
  <c r="IV27" i="7"/>
  <c r="IV28" i="7"/>
  <c r="IV29" i="7"/>
  <c r="IV30" i="7"/>
  <c r="IV31" i="7"/>
  <c r="IV32" i="7"/>
  <c r="IV33" i="7"/>
  <c r="IV34" i="7"/>
  <c r="IV35" i="7"/>
  <c r="IV36" i="7"/>
  <c r="IV37" i="7"/>
  <c r="IV38" i="7"/>
  <c r="IV39" i="7"/>
  <c r="IV40" i="7"/>
  <c r="IV7" i="7"/>
  <c r="D1" i="7"/>
  <c r="E1" i="7"/>
  <c r="F1" i="7"/>
  <c r="IX11" i="7" s="1"/>
  <c r="G1" i="7"/>
  <c r="H1" i="7"/>
  <c r="I1" i="7"/>
  <c r="J1" i="7"/>
  <c r="K1" i="7"/>
  <c r="L1" i="7"/>
  <c r="M1" i="7"/>
  <c r="N1" i="7"/>
  <c r="O1" i="7"/>
  <c r="P1" i="7"/>
  <c r="Q1" i="7"/>
  <c r="R1" i="7"/>
  <c r="S1" i="7"/>
  <c r="T1" i="7"/>
  <c r="U1" i="7"/>
  <c r="V1" i="7"/>
  <c r="W1" i="7"/>
  <c r="X1" i="7"/>
  <c r="Y1" i="7"/>
  <c r="Z1" i="7"/>
  <c r="AA1" i="7"/>
  <c r="AB1" i="7"/>
  <c r="AC1" i="7"/>
  <c r="AD1" i="7"/>
  <c r="AE1" i="7"/>
  <c r="AF1" i="7"/>
  <c r="AG1" i="7"/>
  <c r="AH1" i="7"/>
  <c r="AI1" i="7"/>
  <c r="AJ1" i="7"/>
  <c r="AK1" i="7"/>
  <c r="AL1" i="7"/>
  <c r="AM1" i="7"/>
  <c r="AN1" i="7"/>
  <c r="AO1" i="7"/>
  <c r="AP1" i="7"/>
  <c r="AQ1" i="7"/>
  <c r="AR1" i="7"/>
  <c r="AS1" i="7"/>
  <c r="AT1" i="7"/>
  <c r="AU1" i="7"/>
  <c r="AV1" i="7"/>
  <c r="AW1" i="7"/>
  <c r="AX1" i="7"/>
  <c r="AY1" i="7"/>
  <c r="AZ1" i="7"/>
  <c r="BA1" i="7"/>
  <c r="BB1" i="7"/>
  <c r="BC1" i="7"/>
  <c r="BD1" i="7"/>
  <c r="BE1" i="7"/>
  <c r="BF1" i="7"/>
  <c r="BG1" i="7"/>
  <c r="BH1" i="7"/>
  <c r="BI1" i="7"/>
  <c r="BJ1" i="7"/>
  <c r="BK1" i="7"/>
  <c r="BL1" i="7"/>
  <c r="BM1" i="7"/>
  <c r="BN1" i="7"/>
  <c r="BO1" i="7"/>
  <c r="BP1" i="7"/>
  <c r="BQ1" i="7"/>
  <c r="BR1" i="7"/>
  <c r="BS1" i="7"/>
  <c r="BT1" i="7"/>
  <c r="BU1" i="7"/>
  <c r="BV1" i="7"/>
  <c r="BW1" i="7"/>
  <c r="BX1" i="7"/>
  <c r="BY1" i="7"/>
  <c r="BZ1" i="7"/>
  <c r="CA1" i="7"/>
  <c r="CB1" i="7"/>
  <c r="CC1" i="7"/>
  <c r="CD1" i="7"/>
  <c r="CE1" i="7"/>
  <c r="CF1" i="7"/>
  <c r="CG1" i="7"/>
  <c r="CH1" i="7"/>
  <c r="CI1" i="7"/>
  <c r="CJ1" i="7"/>
  <c r="CK1" i="7"/>
  <c r="CL1" i="7"/>
  <c r="CM1" i="7"/>
  <c r="CN1" i="7"/>
  <c r="CO1" i="7"/>
  <c r="CP1" i="7"/>
  <c r="CQ1" i="7"/>
  <c r="CR1" i="7"/>
  <c r="CS1" i="7"/>
  <c r="CT1" i="7"/>
  <c r="CU1" i="7"/>
  <c r="CV1" i="7"/>
  <c r="CW1" i="7"/>
  <c r="CX1" i="7"/>
  <c r="CY1" i="7"/>
  <c r="CZ1" i="7"/>
  <c r="DA1" i="7"/>
  <c r="DB1" i="7"/>
  <c r="DC1" i="7"/>
  <c r="DD1" i="7"/>
  <c r="DE1" i="7"/>
  <c r="DF1" i="7"/>
  <c r="DG1" i="7"/>
  <c r="DH1" i="7"/>
  <c r="DI1" i="7"/>
  <c r="DJ1" i="7"/>
  <c r="DK1" i="7"/>
  <c r="DL1" i="7"/>
  <c r="DM1" i="7"/>
  <c r="DN1" i="7"/>
  <c r="DO1" i="7"/>
  <c r="DP1" i="7"/>
  <c r="DQ1" i="7"/>
  <c r="DR1" i="7"/>
  <c r="DS1" i="7"/>
  <c r="DT1" i="7"/>
  <c r="DU1" i="7"/>
  <c r="DV1" i="7"/>
  <c r="DW1" i="7"/>
  <c r="DX1" i="7"/>
  <c r="DY1" i="7"/>
  <c r="DZ1" i="7"/>
  <c r="EA1" i="7"/>
  <c r="EB1" i="7"/>
  <c r="EC1" i="7"/>
  <c r="ED1" i="7"/>
  <c r="EE1" i="7"/>
  <c r="EF1" i="7"/>
  <c r="EG1" i="7"/>
  <c r="EH1" i="7"/>
  <c r="EI1" i="7"/>
  <c r="EJ1" i="7"/>
  <c r="EK1" i="7"/>
  <c r="EL1" i="7"/>
  <c r="EM1" i="7"/>
  <c r="EN1" i="7"/>
  <c r="EO1" i="7"/>
  <c r="EP1" i="7"/>
  <c r="EQ1" i="7"/>
  <c r="ER1" i="7"/>
  <c r="ES1" i="7"/>
  <c r="ET1" i="7"/>
  <c r="EU1" i="7"/>
  <c r="EV1" i="7"/>
  <c r="EW1" i="7"/>
  <c r="EX1" i="7"/>
  <c r="EY1" i="7"/>
  <c r="EZ1" i="7"/>
  <c r="FA1" i="7"/>
  <c r="FB1" i="7"/>
  <c r="FC1" i="7"/>
  <c r="FD1" i="7"/>
  <c r="FE1" i="7"/>
  <c r="FF1" i="7"/>
  <c r="FG1" i="7"/>
  <c r="FH1" i="7"/>
  <c r="FI1" i="7"/>
  <c r="FJ1" i="7"/>
  <c r="FK1" i="7"/>
  <c r="FL1" i="7"/>
  <c r="FM1" i="7"/>
  <c r="FN1" i="7"/>
  <c r="FO1" i="7"/>
  <c r="FP1" i="7"/>
  <c r="FQ1" i="7"/>
  <c r="FR1" i="7"/>
  <c r="FS1" i="7"/>
  <c r="FT1" i="7"/>
  <c r="FU1" i="7"/>
  <c r="FV1" i="7"/>
  <c r="FW1" i="7"/>
  <c r="FX1" i="7"/>
  <c r="FY1" i="7"/>
  <c r="FZ1" i="7"/>
  <c r="GA1" i="7"/>
  <c r="GB1" i="7"/>
  <c r="GC1" i="7"/>
  <c r="GD1" i="7"/>
  <c r="GE1" i="7"/>
  <c r="GF1" i="7"/>
  <c r="GG1" i="7"/>
  <c r="GH1" i="7"/>
  <c r="GI1" i="7"/>
  <c r="GJ1" i="7"/>
  <c r="GK1" i="7"/>
  <c r="GL1" i="7"/>
  <c r="GM1" i="7"/>
  <c r="GN1" i="7"/>
  <c r="GO1" i="7"/>
  <c r="GP1" i="7"/>
  <c r="GQ1" i="7"/>
  <c r="GR1" i="7"/>
  <c r="GS1" i="7"/>
  <c r="GT1" i="7"/>
  <c r="GU1" i="7"/>
  <c r="GV1" i="7"/>
  <c r="GW1" i="7"/>
  <c r="GX1" i="7"/>
  <c r="GY1" i="7"/>
  <c r="GZ1" i="7"/>
  <c r="HA1" i="7"/>
  <c r="HB1" i="7"/>
  <c r="HC1" i="7"/>
  <c r="HD1" i="7"/>
  <c r="HE1" i="7"/>
  <c r="HF1" i="7"/>
  <c r="HG1" i="7"/>
  <c r="HH1" i="7"/>
  <c r="HI1" i="7"/>
  <c r="HJ1" i="7"/>
  <c r="HK1" i="7"/>
  <c r="HL1" i="7"/>
  <c r="HM1" i="7"/>
  <c r="HN1" i="7"/>
  <c r="HO1" i="7"/>
  <c r="HP1" i="7"/>
  <c r="HQ1" i="7"/>
  <c r="HR1" i="7"/>
  <c r="HS1" i="7"/>
  <c r="HT1" i="7"/>
  <c r="HU1" i="7"/>
  <c r="HV1" i="7"/>
  <c r="HW1" i="7"/>
  <c r="HX1" i="7"/>
  <c r="HY1" i="7"/>
  <c r="HZ1" i="7"/>
  <c r="IA1" i="7"/>
  <c r="IB1" i="7"/>
  <c r="IC1" i="7"/>
  <c r="ID1" i="7"/>
  <c r="IE1" i="7"/>
  <c r="IF1" i="7"/>
  <c r="IG1" i="7"/>
  <c r="IH1" i="7"/>
  <c r="II1" i="7"/>
  <c r="IJ1" i="7"/>
  <c r="IK1" i="7"/>
  <c r="IL1" i="7"/>
  <c r="IM1" i="7"/>
  <c r="IN1" i="7"/>
  <c r="IO1" i="7"/>
  <c r="IP1" i="7"/>
  <c r="IQ1" i="7"/>
  <c r="IR1" i="7"/>
  <c r="IS1" i="7"/>
  <c r="IT1" i="7"/>
  <c r="IU1" i="7"/>
  <c r="D2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AF2" i="7"/>
  <c r="AG2" i="7"/>
  <c r="AH2" i="7"/>
  <c r="AI2" i="7"/>
  <c r="AJ2" i="7"/>
  <c r="AK2" i="7"/>
  <c r="AL2" i="7"/>
  <c r="AM2" i="7"/>
  <c r="AN2" i="7"/>
  <c r="AO2" i="7"/>
  <c r="AP2" i="7"/>
  <c r="AQ2" i="7"/>
  <c r="AR2" i="7"/>
  <c r="AS2" i="7"/>
  <c r="AT2" i="7"/>
  <c r="AU2" i="7"/>
  <c r="AV2" i="7"/>
  <c r="AW2" i="7"/>
  <c r="AX2" i="7"/>
  <c r="AY2" i="7"/>
  <c r="AZ2" i="7"/>
  <c r="BA2" i="7"/>
  <c r="BB2" i="7"/>
  <c r="BC2" i="7"/>
  <c r="BD2" i="7"/>
  <c r="BE2" i="7"/>
  <c r="BF2" i="7"/>
  <c r="BG2" i="7"/>
  <c r="BH2" i="7"/>
  <c r="BI2" i="7"/>
  <c r="BJ2" i="7"/>
  <c r="BK2" i="7"/>
  <c r="BL2" i="7"/>
  <c r="BM2" i="7"/>
  <c r="BN2" i="7"/>
  <c r="BO2" i="7"/>
  <c r="BP2" i="7"/>
  <c r="BQ2" i="7"/>
  <c r="BR2" i="7"/>
  <c r="BS2" i="7"/>
  <c r="BT2" i="7"/>
  <c r="BU2" i="7"/>
  <c r="BV2" i="7"/>
  <c r="BW2" i="7"/>
  <c r="BX2" i="7"/>
  <c r="BY2" i="7"/>
  <c r="BZ2" i="7"/>
  <c r="CA2" i="7"/>
  <c r="CB2" i="7"/>
  <c r="CC2" i="7"/>
  <c r="CD2" i="7"/>
  <c r="CE2" i="7"/>
  <c r="CF2" i="7"/>
  <c r="CG2" i="7"/>
  <c r="CH2" i="7"/>
  <c r="CI2" i="7"/>
  <c r="CJ2" i="7"/>
  <c r="CK2" i="7"/>
  <c r="CL2" i="7"/>
  <c r="CM2" i="7"/>
  <c r="CN2" i="7"/>
  <c r="CO2" i="7"/>
  <c r="CP2" i="7"/>
  <c r="CQ2" i="7"/>
  <c r="CR2" i="7"/>
  <c r="CS2" i="7"/>
  <c r="CT2" i="7"/>
  <c r="CU2" i="7"/>
  <c r="CV2" i="7"/>
  <c r="CW2" i="7"/>
  <c r="CX2" i="7"/>
  <c r="CY2" i="7"/>
  <c r="CZ2" i="7"/>
  <c r="DA2" i="7"/>
  <c r="DB2" i="7"/>
  <c r="DC2" i="7"/>
  <c r="DD2" i="7"/>
  <c r="DE2" i="7"/>
  <c r="DF2" i="7"/>
  <c r="DG2" i="7"/>
  <c r="DH2" i="7"/>
  <c r="DI2" i="7"/>
  <c r="DJ2" i="7"/>
  <c r="DK2" i="7"/>
  <c r="DL2" i="7"/>
  <c r="DM2" i="7"/>
  <c r="DN2" i="7"/>
  <c r="DO2" i="7"/>
  <c r="DP2" i="7"/>
  <c r="DQ2" i="7"/>
  <c r="DR2" i="7"/>
  <c r="DS2" i="7"/>
  <c r="DT2" i="7"/>
  <c r="DU2" i="7"/>
  <c r="DV2" i="7"/>
  <c r="DW2" i="7"/>
  <c r="DX2" i="7"/>
  <c r="DY2" i="7"/>
  <c r="DZ2" i="7"/>
  <c r="EA2" i="7"/>
  <c r="EB2" i="7"/>
  <c r="EC2" i="7"/>
  <c r="ED2" i="7"/>
  <c r="EE2" i="7"/>
  <c r="EF2" i="7"/>
  <c r="EG2" i="7"/>
  <c r="EH2" i="7"/>
  <c r="EI2" i="7"/>
  <c r="EJ2" i="7"/>
  <c r="EK2" i="7"/>
  <c r="EL2" i="7"/>
  <c r="EM2" i="7"/>
  <c r="EN2" i="7"/>
  <c r="EO2" i="7"/>
  <c r="EP2" i="7"/>
  <c r="EQ2" i="7"/>
  <c r="ER2" i="7"/>
  <c r="ES2" i="7"/>
  <c r="ET2" i="7"/>
  <c r="EU2" i="7"/>
  <c r="EV2" i="7"/>
  <c r="EW2" i="7"/>
  <c r="EX2" i="7"/>
  <c r="EY2" i="7"/>
  <c r="EZ2" i="7"/>
  <c r="FA2" i="7"/>
  <c r="FB2" i="7"/>
  <c r="FC2" i="7"/>
  <c r="FD2" i="7"/>
  <c r="FE2" i="7"/>
  <c r="FF2" i="7"/>
  <c r="FG2" i="7"/>
  <c r="FH2" i="7"/>
  <c r="FI2" i="7"/>
  <c r="FJ2" i="7"/>
  <c r="FK2" i="7"/>
  <c r="FL2" i="7"/>
  <c r="FM2" i="7"/>
  <c r="FN2" i="7"/>
  <c r="FO2" i="7"/>
  <c r="FP2" i="7"/>
  <c r="FQ2" i="7"/>
  <c r="FR2" i="7"/>
  <c r="FS2" i="7"/>
  <c r="FT2" i="7"/>
  <c r="FU2" i="7"/>
  <c r="FV2" i="7"/>
  <c r="FW2" i="7"/>
  <c r="FX2" i="7"/>
  <c r="FY2" i="7"/>
  <c r="FZ2" i="7"/>
  <c r="GA2" i="7"/>
  <c r="GB2" i="7"/>
  <c r="GC2" i="7"/>
  <c r="GD2" i="7"/>
  <c r="GE2" i="7"/>
  <c r="GF2" i="7"/>
  <c r="GG2" i="7"/>
  <c r="GH2" i="7"/>
  <c r="GI2" i="7"/>
  <c r="GJ2" i="7"/>
  <c r="GK2" i="7"/>
  <c r="GL2" i="7"/>
  <c r="GM2" i="7"/>
  <c r="GN2" i="7"/>
  <c r="GO2" i="7"/>
  <c r="GP2" i="7"/>
  <c r="GQ2" i="7"/>
  <c r="GR2" i="7"/>
  <c r="GS2" i="7"/>
  <c r="GT2" i="7"/>
  <c r="GU2" i="7"/>
  <c r="GV2" i="7"/>
  <c r="GW2" i="7"/>
  <c r="GX2" i="7"/>
  <c r="GY2" i="7"/>
  <c r="GZ2" i="7"/>
  <c r="HA2" i="7"/>
  <c r="HB2" i="7"/>
  <c r="HC2" i="7"/>
  <c r="HD2" i="7"/>
  <c r="HE2" i="7"/>
  <c r="HF2" i="7"/>
  <c r="HG2" i="7"/>
  <c r="HH2" i="7"/>
  <c r="HI2" i="7"/>
  <c r="HJ2" i="7"/>
  <c r="HK2" i="7"/>
  <c r="HL2" i="7"/>
  <c r="HM2" i="7"/>
  <c r="HN2" i="7"/>
  <c r="HO2" i="7"/>
  <c r="HP2" i="7"/>
  <c r="HQ2" i="7"/>
  <c r="HR2" i="7"/>
  <c r="HS2" i="7"/>
  <c r="HT2" i="7"/>
  <c r="HU2" i="7"/>
  <c r="HV2" i="7"/>
  <c r="HW2" i="7"/>
  <c r="HX2" i="7"/>
  <c r="HY2" i="7"/>
  <c r="HZ2" i="7"/>
  <c r="IA2" i="7"/>
  <c r="IB2" i="7"/>
  <c r="IC2" i="7"/>
  <c r="ID2" i="7"/>
  <c r="IE2" i="7"/>
  <c r="IF2" i="7"/>
  <c r="IG2" i="7"/>
  <c r="IH2" i="7"/>
  <c r="II2" i="7"/>
  <c r="IJ2" i="7"/>
  <c r="IK2" i="7"/>
  <c r="IL2" i="7"/>
  <c r="IM2" i="7"/>
  <c r="IN2" i="7"/>
  <c r="IO2" i="7"/>
  <c r="IP2" i="7"/>
  <c r="IQ2" i="7"/>
  <c r="IR2" i="7"/>
  <c r="IS2" i="7"/>
  <c r="IT2" i="7"/>
  <c r="IU2" i="7"/>
  <c r="D3" i="7"/>
  <c r="E3" i="7"/>
  <c r="F3" i="7"/>
  <c r="IZ29" i="7" s="1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AH3" i="7"/>
  <c r="AI3" i="7"/>
  <c r="AJ3" i="7"/>
  <c r="AK3" i="7"/>
  <c r="AL3" i="7"/>
  <c r="AM3" i="7"/>
  <c r="AN3" i="7"/>
  <c r="AO3" i="7"/>
  <c r="AP3" i="7"/>
  <c r="AQ3" i="7"/>
  <c r="AR3" i="7"/>
  <c r="AS3" i="7"/>
  <c r="AT3" i="7"/>
  <c r="AU3" i="7"/>
  <c r="AV3" i="7"/>
  <c r="AW3" i="7"/>
  <c r="AX3" i="7"/>
  <c r="AY3" i="7"/>
  <c r="AZ3" i="7"/>
  <c r="BA3" i="7"/>
  <c r="BB3" i="7"/>
  <c r="BC3" i="7"/>
  <c r="BD3" i="7"/>
  <c r="BE3" i="7"/>
  <c r="BF3" i="7"/>
  <c r="BG3" i="7"/>
  <c r="BH3" i="7"/>
  <c r="BI3" i="7"/>
  <c r="BJ3" i="7"/>
  <c r="BK3" i="7"/>
  <c r="BL3" i="7"/>
  <c r="BM3" i="7"/>
  <c r="BN3" i="7"/>
  <c r="BO3" i="7"/>
  <c r="BP3" i="7"/>
  <c r="BQ3" i="7"/>
  <c r="BR3" i="7"/>
  <c r="BS3" i="7"/>
  <c r="BT3" i="7"/>
  <c r="BU3" i="7"/>
  <c r="BV3" i="7"/>
  <c r="BW3" i="7"/>
  <c r="BX3" i="7"/>
  <c r="BY3" i="7"/>
  <c r="BZ3" i="7"/>
  <c r="CA3" i="7"/>
  <c r="CB3" i="7"/>
  <c r="CC3" i="7"/>
  <c r="CD3" i="7"/>
  <c r="CE3" i="7"/>
  <c r="CF3" i="7"/>
  <c r="CG3" i="7"/>
  <c r="CH3" i="7"/>
  <c r="CI3" i="7"/>
  <c r="CJ3" i="7"/>
  <c r="CK3" i="7"/>
  <c r="CL3" i="7"/>
  <c r="CM3" i="7"/>
  <c r="CN3" i="7"/>
  <c r="CO3" i="7"/>
  <c r="CP3" i="7"/>
  <c r="CQ3" i="7"/>
  <c r="CR3" i="7"/>
  <c r="CS3" i="7"/>
  <c r="CT3" i="7"/>
  <c r="CU3" i="7"/>
  <c r="CV3" i="7"/>
  <c r="CW3" i="7"/>
  <c r="CX3" i="7"/>
  <c r="CY3" i="7"/>
  <c r="CZ3" i="7"/>
  <c r="DA3" i="7"/>
  <c r="DB3" i="7"/>
  <c r="DC3" i="7"/>
  <c r="DD3" i="7"/>
  <c r="DE3" i="7"/>
  <c r="DF3" i="7"/>
  <c r="DG3" i="7"/>
  <c r="DH3" i="7"/>
  <c r="DI3" i="7"/>
  <c r="DJ3" i="7"/>
  <c r="DK3" i="7"/>
  <c r="DL3" i="7"/>
  <c r="DM3" i="7"/>
  <c r="DN3" i="7"/>
  <c r="DO3" i="7"/>
  <c r="DP3" i="7"/>
  <c r="DQ3" i="7"/>
  <c r="DR3" i="7"/>
  <c r="DS3" i="7"/>
  <c r="DT3" i="7"/>
  <c r="DU3" i="7"/>
  <c r="DV3" i="7"/>
  <c r="DW3" i="7"/>
  <c r="DX3" i="7"/>
  <c r="DY3" i="7"/>
  <c r="DZ3" i="7"/>
  <c r="EA3" i="7"/>
  <c r="EB3" i="7"/>
  <c r="EC3" i="7"/>
  <c r="ED3" i="7"/>
  <c r="EE3" i="7"/>
  <c r="EF3" i="7"/>
  <c r="EG3" i="7"/>
  <c r="EH3" i="7"/>
  <c r="EI3" i="7"/>
  <c r="EJ3" i="7"/>
  <c r="EK3" i="7"/>
  <c r="EL3" i="7"/>
  <c r="EM3" i="7"/>
  <c r="EN3" i="7"/>
  <c r="EO3" i="7"/>
  <c r="EP3" i="7"/>
  <c r="EQ3" i="7"/>
  <c r="ER3" i="7"/>
  <c r="ES3" i="7"/>
  <c r="ET3" i="7"/>
  <c r="EU3" i="7"/>
  <c r="EV3" i="7"/>
  <c r="EW3" i="7"/>
  <c r="EX3" i="7"/>
  <c r="EY3" i="7"/>
  <c r="EZ3" i="7"/>
  <c r="FA3" i="7"/>
  <c r="FB3" i="7"/>
  <c r="FC3" i="7"/>
  <c r="FD3" i="7"/>
  <c r="FE3" i="7"/>
  <c r="FF3" i="7"/>
  <c r="FG3" i="7"/>
  <c r="FH3" i="7"/>
  <c r="FI3" i="7"/>
  <c r="FJ3" i="7"/>
  <c r="FK3" i="7"/>
  <c r="FL3" i="7"/>
  <c r="FM3" i="7"/>
  <c r="FN3" i="7"/>
  <c r="FO3" i="7"/>
  <c r="FP3" i="7"/>
  <c r="FQ3" i="7"/>
  <c r="FR3" i="7"/>
  <c r="FS3" i="7"/>
  <c r="FT3" i="7"/>
  <c r="FU3" i="7"/>
  <c r="FV3" i="7"/>
  <c r="FW3" i="7"/>
  <c r="FX3" i="7"/>
  <c r="FY3" i="7"/>
  <c r="FZ3" i="7"/>
  <c r="GA3" i="7"/>
  <c r="GB3" i="7"/>
  <c r="GC3" i="7"/>
  <c r="GD3" i="7"/>
  <c r="GE3" i="7"/>
  <c r="GF3" i="7"/>
  <c r="GG3" i="7"/>
  <c r="GH3" i="7"/>
  <c r="GI3" i="7"/>
  <c r="GJ3" i="7"/>
  <c r="GK3" i="7"/>
  <c r="GL3" i="7"/>
  <c r="GM3" i="7"/>
  <c r="GN3" i="7"/>
  <c r="GO3" i="7"/>
  <c r="GP3" i="7"/>
  <c r="GQ3" i="7"/>
  <c r="GR3" i="7"/>
  <c r="GS3" i="7"/>
  <c r="GT3" i="7"/>
  <c r="GU3" i="7"/>
  <c r="GV3" i="7"/>
  <c r="GW3" i="7"/>
  <c r="GX3" i="7"/>
  <c r="GY3" i="7"/>
  <c r="GZ3" i="7"/>
  <c r="HA3" i="7"/>
  <c r="HB3" i="7"/>
  <c r="HC3" i="7"/>
  <c r="HD3" i="7"/>
  <c r="HE3" i="7"/>
  <c r="HF3" i="7"/>
  <c r="HG3" i="7"/>
  <c r="HH3" i="7"/>
  <c r="HI3" i="7"/>
  <c r="HJ3" i="7"/>
  <c r="HK3" i="7"/>
  <c r="HL3" i="7"/>
  <c r="HM3" i="7"/>
  <c r="HN3" i="7"/>
  <c r="HO3" i="7"/>
  <c r="HP3" i="7"/>
  <c r="HQ3" i="7"/>
  <c r="HR3" i="7"/>
  <c r="HS3" i="7"/>
  <c r="HT3" i="7"/>
  <c r="HU3" i="7"/>
  <c r="HV3" i="7"/>
  <c r="HW3" i="7"/>
  <c r="HX3" i="7"/>
  <c r="HY3" i="7"/>
  <c r="HZ3" i="7"/>
  <c r="IA3" i="7"/>
  <c r="IB3" i="7"/>
  <c r="IC3" i="7"/>
  <c r="ID3" i="7"/>
  <c r="IE3" i="7"/>
  <c r="IF3" i="7"/>
  <c r="IG3" i="7"/>
  <c r="IH3" i="7"/>
  <c r="II3" i="7"/>
  <c r="IJ3" i="7"/>
  <c r="IK3" i="7"/>
  <c r="IL3" i="7"/>
  <c r="IM3" i="7"/>
  <c r="IN3" i="7"/>
  <c r="IO3" i="7"/>
  <c r="IP3" i="7"/>
  <c r="IQ3" i="7"/>
  <c r="IR3" i="7"/>
  <c r="IS3" i="7"/>
  <c r="IT3" i="7"/>
  <c r="IU3" i="7"/>
  <c r="D4" i="7"/>
  <c r="E4" i="7"/>
  <c r="F4" i="7"/>
  <c r="JA24" i="7" s="1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BI4" i="7"/>
  <c r="BJ4" i="7"/>
  <c r="BK4" i="7"/>
  <c r="BL4" i="7"/>
  <c r="BM4" i="7"/>
  <c r="BN4" i="7"/>
  <c r="BO4" i="7"/>
  <c r="BP4" i="7"/>
  <c r="BQ4" i="7"/>
  <c r="BR4" i="7"/>
  <c r="BS4" i="7"/>
  <c r="BT4" i="7"/>
  <c r="BU4" i="7"/>
  <c r="BV4" i="7"/>
  <c r="BW4" i="7"/>
  <c r="BX4" i="7"/>
  <c r="BY4" i="7"/>
  <c r="BZ4" i="7"/>
  <c r="CA4" i="7"/>
  <c r="CB4" i="7"/>
  <c r="CC4" i="7"/>
  <c r="CD4" i="7"/>
  <c r="CE4" i="7"/>
  <c r="CF4" i="7"/>
  <c r="CG4" i="7"/>
  <c r="CH4" i="7"/>
  <c r="CI4" i="7"/>
  <c r="CJ4" i="7"/>
  <c r="CK4" i="7"/>
  <c r="CL4" i="7"/>
  <c r="CM4" i="7"/>
  <c r="CN4" i="7"/>
  <c r="CO4" i="7"/>
  <c r="CP4" i="7"/>
  <c r="CQ4" i="7"/>
  <c r="CR4" i="7"/>
  <c r="CS4" i="7"/>
  <c r="CT4" i="7"/>
  <c r="CU4" i="7"/>
  <c r="CV4" i="7"/>
  <c r="CW4" i="7"/>
  <c r="CX4" i="7"/>
  <c r="CY4" i="7"/>
  <c r="CZ4" i="7"/>
  <c r="DA4" i="7"/>
  <c r="DB4" i="7"/>
  <c r="DC4" i="7"/>
  <c r="DD4" i="7"/>
  <c r="DE4" i="7"/>
  <c r="DF4" i="7"/>
  <c r="DG4" i="7"/>
  <c r="DH4" i="7"/>
  <c r="DI4" i="7"/>
  <c r="DJ4" i="7"/>
  <c r="DK4" i="7"/>
  <c r="DL4" i="7"/>
  <c r="DM4" i="7"/>
  <c r="DN4" i="7"/>
  <c r="DO4" i="7"/>
  <c r="DP4" i="7"/>
  <c r="DQ4" i="7"/>
  <c r="DR4" i="7"/>
  <c r="DS4" i="7"/>
  <c r="DT4" i="7"/>
  <c r="DU4" i="7"/>
  <c r="DV4" i="7"/>
  <c r="DW4" i="7"/>
  <c r="DX4" i="7"/>
  <c r="DY4" i="7"/>
  <c r="DZ4" i="7"/>
  <c r="EA4" i="7"/>
  <c r="EB4" i="7"/>
  <c r="EC4" i="7"/>
  <c r="ED4" i="7"/>
  <c r="EE4" i="7"/>
  <c r="EF4" i="7"/>
  <c r="EG4" i="7"/>
  <c r="EH4" i="7"/>
  <c r="EI4" i="7"/>
  <c r="EJ4" i="7"/>
  <c r="EK4" i="7"/>
  <c r="EL4" i="7"/>
  <c r="EM4" i="7"/>
  <c r="EN4" i="7"/>
  <c r="EO4" i="7"/>
  <c r="EP4" i="7"/>
  <c r="EQ4" i="7"/>
  <c r="ER4" i="7"/>
  <c r="ES4" i="7"/>
  <c r="ET4" i="7"/>
  <c r="EU4" i="7"/>
  <c r="EV4" i="7"/>
  <c r="EW4" i="7"/>
  <c r="EX4" i="7"/>
  <c r="EY4" i="7"/>
  <c r="EZ4" i="7"/>
  <c r="FA4" i="7"/>
  <c r="FB4" i="7"/>
  <c r="FC4" i="7"/>
  <c r="FD4" i="7"/>
  <c r="FE4" i="7"/>
  <c r="FF4" i="7"/>
  <c r="FG4" i="7"/>
  <c r="FH4" i="7"/>
  <c r="FI4" i="7"/>
  <c r="FJ4" i="7"/>
  <c r="FK4" i="7"/>
  <c r="FL4" i="7"/>
  <c r="FM4" i="7"/>
  <c r="FN4" i="7"/>
  <c r="FO4" i="7"/>
  <c r="FP4" i="7"/>
  <c r="FQ4" i="7"/>
  <c r="FR4" i="7"/>
  <c r="FS4" i="7"/>
  <c r="FT4" i="7"/>
  <c r="FU4" i="7"/>
  <c r="FV4" i="7"/>
  <c r="FW4" i="7"/>
  <c r="FX4" i="7"/>
  <c r="FY4" i="7"/>
  <c r="FZ4" i="7"/>
  <c r="GA4" i="7"/>
  <c r="GB4" i="7"/>
  <c r="GC4" i="7"/>
  <c r="GD4" i="7"/>
  <c r="GE4" i="7"/>
  <c r="GF4" i="7"/>
  <c r="GG4" i="7"/>
  <c r="GH4" i="7"/>
  <c r="GI4" i="7"/>
  <c r="GJ4" i="7"/>
  <c r="GK4" i="7"/>
  <c r="GL4" i="7"/>
  <c r="GM4" i="7"/>
  <c r="GN4" i="7"/>
  <c r="GO4" i="7"/>
  <c r="GP4" i="7"/>
  <c r="GQ4" i="7"/>
  <c r="GR4" i="7"/>
  <c r="GS4" i="7"/>
  <c r="GT4" i="7"/>
  <c r="GU4" i="7"/>
  <c r="GV4" i="7"/>
  <c r="GW4" i="7"/>
  <c r="GX4" i="7"/>
  <c r="GY4" i="7"/>
  <c r="GZ4" i="7"/>
  <c r="HA4" i="7"/>
  <c r="HB4" i="7"/>
  <c r="HC4" i="7"/>
  <c r="HD4" i="7"/>
  <c r="HE4" i="7"/>
  <c r="HF4" i="7"/>
  <c r="HG4" i="7"/>
  <c r="HH4" i="7"/>
  <c r="HI4" i="7"/>
  <c r="HJ4" i="7"/>
  <c r="HK4" i="7"/>
  <c r="HL4" i="7"/>
  <c r="HM4" i="7"/>
  <c r="HN4" i="7"/>
  <c r="HO4" i="7"/>
  <c r="HP4" i="7"/>
  <c r="HQ4" i="7"/>
  <c r="HR4" i="7"/>
  <c r="HS4" i="7"/>
  <c r="HT4" i="7"/>
  <c r="HU4" i="7"/>
  <c r="HV4" i="7"/>
  <c r="HW4" i="7"/>
  <c r="HX4" i="7"/>
  <c r="HY4" i="7"/>
  <c r="HZ4" i="7"/>
  <c r="IA4" i="7"/>
  <c r="IB4" i="7"/>
  <c r="IC4" i="7"/>
  <c r="ID4" i="7"/>
  <c r="IE4" i="7"/>
  <c r="IF4" i="7"/>
  <c r="IG4" i="7"/>
  <c r="IH4" i="7"/>
  <c r="II4" i="7"/>
  <c r="IJ4" i="7"/>
  <c r="IK4" i="7"/>
  <c r="IL4" i="7"/>
  <c r="IM4" i="7"/>
  <c r="IN4" i="7"/>
  <c r="IO4" i="7"/>
  <c r="IP4" i="7"/>
  <c r="IQ4" i="7"/>
  <c r="IR4" i="7"/>
  <c r="IS4" i="7"/>
  <c r="IT4" i="7"/>
  <c r="IU4" i="7"/>
  <c r="C4" i="7"/>
  <c r="JA20" i="7" s="1"/>
  <c r="C3" i="7"/>
  <c r="C2" i="7"/>
  <c r="IY9" i="7" s="1"/>
  <c r="C1" i="7"/>
  <c r="IX8" i="7" s="1"/>
  <c r="JA40" i="7" l="1"/>
  <c r="IY7" i="7"/>
  <c r="IX31" i="7"/>
  <c r="IX19" i="7"/>
  <c r="IY40" i="7"/>
  <c r="IY32" i="7"/>
  <c r="IY24" i="7"/>
  <c r="IY16" i="7"/>
  <c r="JD16" i="7" s="1"/>
  <c r="IY8" i="7"/>
  <c r="JC8" i="7" s="1"/>
  <c r="IZ33" i="7"/>
  <c r="IZ23" i="7"/>
  <c r="JA8" i="7"/>
  <c r="IZ8" i="7"/>
  <c r="JE8" i="7" s="1"/>
  <c r="IZ12" i="7"/>
  <c r="IZ16" i="7"/>
  <c r="IZ20" i="7"/>
  <c r="JE20" i="7" s="1"/>
  <c r="IZ9" i="7"/>
  <c r="IZ13" i="7"/>
  <c r="IZ17" i="7"/>
  <c r="IZ21" i="7"/>
  <c r="IZ25" i="7"/>
  <c r="IZ10" i="7"/>
  <c r="IZ14" i="7"/>
  <c r="IZ18" i="7"/>
  <c r="IZ22" i="7"/>
  <c r="IZ26" i="7"/>
  <c r="IZ7" i="7"/>
  <c r="IX38" i="7"/>
  <c r="IX34" i="7"/>
  <c r="IX30" i="7"/>
  <c r="IX26" i="7"/>
  <c r="IX22" i="7"/>
  <c r="IX18" i="7"/>
  <c r="IX14" i="7"/>
  <c r="IX10" i="7"/>
  <c r="IY39" i="7"/>
  <c r="JD39" i="7" s="1"/>
  <c r="IY35" i="7"/>
  <c r="IY31" i="7"/>
  <c r="IY27" i="7"/>
  <c r="IY23" i="7"/>
  <c r="JD23" i="7" s="1"/>
  <c r="IY19" i="7"/>
  <c r="IY15" i="7"/>
  <c r="IY11" i="7"/>
  <c r="IZ40" i="7"/>
  <c r="JE40" i="7" s="1"/>
  <c r="IZ36" i="7"/>
  <c r="IZ32" i="7"/>
  <c r="IZ28" i="7"/>
  <c r="IZ19" i="7"/>
  <c r="JE19" i="7" s="1"/>
  <c r="JA36" i="7"/>
  <c r="IX39" i="7"/>
  <c r="IX27" i="7"/>
  <c r="IX15" i="7"/>
  <c r="IY36" i="7"/>
  <c r="IY28" i="7"/>
  <c r="IY20" i="7"/>
  <c r="IY12" i="7"/>
  <c r="IZ37" i="7"/>
  <c r="JA9" i="7"/>
  <c r="JA13" i="7"/>
  <c r="JA17" i="7"/>
  <c r="JA21" i="7"/>
  <c r="JA25" i="7"/>
  <c r="JA29" i="7"/>
  <c r="JA33" i="7"/>
  <c r="JA37" i="7"/>
  <c r="JA10" i="7"/>
  <c r="JA14" i="7"/>
  <c r="JA18" i="7"/>
  <c r="JA22" i="7"/>
  <c r="JA26" i="7"/>
  <c r="JA30" i="7"/>
  <c r="JA34" i="7"/>
  <c r="JA38" i="7"/>
  <c r="JA11" i="7"/>
  <c r="JA15" i="7"/>
  <c r="JA19" i="7"/>
  <c r="JA23" i="7"/>
  <c r="JA27" i="7"/>
  <c r="JA31" i="7"/>
  <c r="JA35" i="7"/>
  <c r="JA39" i="7"/>
  <c r="JA7" i="7"/>
  <c r="IX37" i="7"/>
  <c r="IX33" i="7"/>
  <c r="IX29" i="7"/>
  <c r="IX25" i="7"/>
  <c r="IX21" i="7"/>
  <c r="IX17" i="7"/>
  <c r="IX13" i="7"/>
  <c r="IX9" i="7"/>
  <c r="IY38" i="7"/>
  <c r="IY34" i="7"/>
  <c r="JD34" i="7" s="1"/>
  <c r="IY30" i="7"/>
  <c r="IY26" i="7"/>
  <c r="JD26" i="7" s="1"/>
  <c r="IY22" i="7"/>
  <c r="IY18" i="7"/>
  <c r="JD18" i="7" s="1"/>
  <c r="IY14" i="7"/>
  <c r="JD14" i="7" s="1"/>
  <c r="IY10" i="7"/>
  <c r="JD10" i="7" s="1"/>
  <c r="IZ39" i="7"/>
  <c r="IZ35" i="7"/>
  <c r="JE35" i="7" s="1"/>
  <c r="IZ31" i="7"/>
  <c r="JE31" i="7" s="1"/>
  <c r="IZ27" i="7"/>
  <c r="JE27" i="7" s="1"/>
  <c r="IZ15" i="7"/>
  <c r="JA32" i="7"/>
  <c r="JA16" i="7"/>
  <c r="C9" i="9"/>
  <c r="F9" i="9" s="1"/>
  <c r="F8" i="9"/>
  <c r="L10" i="9" s="1"/>
  <c r="C25" i="9"/>
  <c r="F25" i="9" s="1"/>
  <c r="L14" i="9" s="1"/>
  <c r="C29" i="9"/>
  <c r="F29" i="9" s="1"/>
  <c r="C24" i="9"/>
  <c r="F24" i="9" s="1"/>
  <c r="F28" i="9"/>
  <c r="C21" i="9"/>
  <c r="F21" i="9" s="1"/>
  <c r="C23" i="9"/>
  <c r="F23" i="9" s="1"/>
  <c r="C27" i="9"/>
  <c r="F27" i="9" s="1"/>
  <c r="E17" i="9"/>
  <c r="H17" i="9" s="1"/>
  <c r="E16" i="9"/>
  <c r="H16" i="9" s="1"/>
  <c r="H20" i="9"/>
  <c r="N13" i="9" s="1"/>
  <c r="E25" i="9"/>
  <c r="H25" i="9" s="1"/>
  <c r="N14" i="9" s="1"/>
  <c r="E29" i="9"/>
  <c r="H29" i="9" s="1"/>
  <c r="E19" i="9"/>
  <c r="H19" i="9" s="1"/>
  <c r="E24" i="9"/>
  <c r="H24" i="9" s="1"/>
  <c r="IX35" i="7"/>
  <c r="IX23" i="7"/>
  <c r="IX7" i="7"/>
  <c r="IX40" i="7"/>
  <c r="IX36" i="7"/>
  <c r="IX32" i="7"/>
  <c r="IX28" i="7"/>
  <c r="IX24" i="7"/>
  <c r="IX20" i="7"/>
  <c r="IX16" i="7"/>
  <c r="IX12" i="7"/>
  <c r="IY37" i="7"/>
  <c r="JD37" i="7" s="1"/>
  <c r="IY33" i="7"/>
  <c r="IY29" i="7"/>
  <c r="JD29" i="7" s="1"/>
  <c r="IY25" i="7"/>
  <c r="JD25" i="7" s="1"/>
  <c r="IY21" i="7"/>
  <c r="JD21" i="7" s="1"/>
  <c r="IY17" i="7"/>
  <c r="IY13" i="7"/>
  <c r="JD13" i="7" s="1"/>
  <c r="IZ38" i="7"/>
  <c r="JE38" i="7" s="1"/>
  <c r="IZ34" i="7"/>
  <c r="IZ30" i="7"/>
  <c r="JE30" i="7" s="1"/>
  <c r="IZ24" i="7"/>
  <c r="IZ11" i="7"/>
  <c r="JE11" i="7" s="1"/>
  <c r="JA28" i="7"/>
  <c r="JA12" i="7"/>
  <c r="D14" i="9"/>
  <c r="G14" i="9" s="1"/>
  <c r="D13" i="9"/>
  <c r="G13" i="9" s="1"/>
  <c r="E18" i="9"/>
  <c r="H18" i="9" s="1"/>
  <c r="E28" i="9"/>
  <c r="H28" i="9" s="1"/>
  <c r="L15" i="9"/>
  <c r="D9" i="9"/>
  <c r="G9" i="9" s="1"/>
  <c r="C12" i="9"/>
  <c r="F12" i="9" s="1"/>
  <c r="D12" i="9"/>
  <c r="G12" i="9" s="1"/>
  <c r="D18" i="9"/>
  <c r="G18" i="9" s="1"/>
  <c r="D28" i="9"/>
  <c r="G28" i="9" s="1"/>
  <c r="D24" i="9"/>
  <c r="G24" i="9" s="1"/>
  <c r="F15" i="9"/>
  <c r="L12" i="9" s="1"/>
  <c r="C11" i="9"/>
  <c r="F11" i="9" s="1"/>
  <c r="D11" i="9"/>
  <c r="G11" i="9" s="1"/>
  <c r="E11" i="9"/>
  <c r="H11" i="9" s="1"/>
  <c r="C16" i="9"/>
  <c r="F16" i="9" s="1"/>
  <c r="D19" i="9"/>
  <c r="G19" i="9" s="1"/>
  <c r="C18" i="9"/>
  <c r="F18" i="9" s="1"/>
  <c r="D29" i="9"/>
  <c r="G29" i="9" s="1"/>
  <c r="E26" i="9"/>
  <c r="H26" i="9" s="1"/>
  <c r="D25" i="9"/>
  <c r="G25" i="9" s="1"/>
  <c r="M14" i="9" s="1"/>
  <c r="E22" i="9"/>
  <c r="H22" i="9" s="1"/>
  <c r="H30" i="9"/>
  <c r="N15" i="9" s="1"/>
  <c r="E14" i="9"/>
  <c r="H14" i="9" s="1"/>
  <c r="E21" i="9"/>
  <c r="H21" i="9" s="1"/>
  <c r="E27" i="9"/>
  <c r="H27" i="9" s="1"/>
  <c r="D26" i="9"/>
  <c r="G26" i="9" s="1"/>
  <c r="D22" i="9"/>
  <c r="G22" i="9" s="1"/>
  <c r="E41" i="8"/>
  <c r="E43" i="8"/>
  <c r="E45" i="8"/>
  <c r="E47" i="8"/>
  <c r="E49" i="8"/>
  <c r="E51" i="8"/>
  <c r="E53" i="8"/>
  <c r="E55" i="8"/>
  <c r="E57" i="8"/>
  <c r="E59" i="8"/>
  <c r="E61" i="8"/>
  <c r="E63" i="8"/>
  <c r="E65" i="8"/>
  <c r="E67" i="8"/>
  <c r="E69" i="8"/>
  <c r="E71" i="8"/>
  <c r="U73" i="5"/>
  <c r="R73" i="5"/>
  <c r="M73" i="5"/>
  <c r="L73" i="5"/>
  <c r="K73" i="5"/>
  <c r="J73" i="5"/>
  <c r="G73" i="5"/>
  <c r="E73" i="5"/>
  <c r="D2" i="8"/>
  <c r="G36" i="8"/>
  <c r="I36" i="8"/>
  <c r="K36" i="8"/>
  <c r="L36" i="8"/>
  <c r="M36" i="8"/>
  <c r="N36" i="8"/>
  <c r="O36" i="8"/>
  <c r="T36" i="8"/>
  <c r="W36" i="8"/>
  <c r="O3" i="8"/>
  <c r="C73" i="5"/>
  <c r="F40" i="5"/>
  <c r="F73" i="5" s="1"/>
  <c r="F54" i="5" s="1"/>
  <c r="H17" i="8" s="1"/>
  <c r="I40" i="5"/>
  <c r="I73" i="5" s="1"/>
  <c r="I41" i="5" s="1"/>
  <c r="K4" i="8" s="1"/>
  <c r="O40" i="5"/>
  <c r="O73" i="5" s="1"/>
  <c r="Y40" i="5"/>
  <c r="Y73" i="5" s="1"/>
  <c r="Y68" i="5" s="1"/>
  <c r="AA31" i="8" s="1"/>
  <c r="C37" i="5"/>
  <c r="D38" i="5"/>
  <c r="D40" i="5" s="1"/>
  <c r="E38" i="5"/>
  <c r="E40" i="5" s="1"/>
  <c r="E53" i="5" s="1"/>
  <c r="F38" i="5"/>
  <c r="G38" i="5"/>
  <c r="G40" i="5" s="1"/>
  <c r="G53" i="5" s="1"/>
  <c r="H38" i="5"/>
  <c r="H40" i="5" s="1"/>
  <c r="I38" i="5"/>
  <c r="J38" i="5"/>
  <c r="J40" i="5" s="1"/>
  <c r="J53" i="5" s="1"/>
  <c r="K38" i="5"/>
  <c r="K40" i="5" s="1"/>
  <c r="K53" i="5" s="1"/>
  <c r="L38" i="5"/>
  <c r="L40" i="5" s="1"/>
  <c r="L53" i="5" s="1"/>
  <c r="M38" i="5"/>
  <c r="M40" i="5" s="1"/>
  <c r="M53" i="5" s="1"/>
  <c r="N38" i="5"/>
  <c r="N40" i="5" s="1"/>
  <c r="O38" i="5"/>
  <c r="P38" i="5"/>
  <c r="P40" i="5" s="1"/>
  <c r="Q38" i="5"/>
  <c r="Q40" i="5" s="1"/>
  <c r="R38" i="5"/>
  <c r="R40" i="5" s="1"/>
  <c r="R53" i="5" s="1"/>
  <c r="S38" i="5"/>
  <c r="S40" i="5" s="1"/>
  <c r="T38" i="5"/>
  <c r="T40" i="5" s="1"/>
  <c r="U38" i="5"/>
  <c r="U40" i="5" s="1"/>
  <c r="U53" i="5" s="1"/>
  <c r="V38" i="5"/>
  <c r="V40" i="5" s="1"/>
  <c r="W38" i="5"/>
  <c r="W40" i="5" s="1"/>
  <c r="X38" i="5"/>
  <c r="X40" i="5" s="1"/>
  <c r="Y38" i="5"/>
  <c r="Z38" i="5"/>
  <c r="Z40" i="5" s="1"/>
  <c r="C38" i="5"/>
  <c r="C40" i="5" s="1"/>
  <c r="X73" i="5" l="1"/>
  <c r="Z3" i="8"/>
  <c r="T73" i="5"/>
  <c r="V3" i="8"/>
  <c r="P73" i="5"/>
  <c r="R3" i="8"/>
  <c r="H73" i="5"/>
  <c r="J3" i="8"/>
  <c r="D73" i="5"/>
  <c r="F3" i="8"/>
  <c r="C53" i="5"/>
  <c r="E3" i="8"/>
  <c r="W73" i="5"/>
  <c r="Y3" i="8"/>
  <c r="S73" i="5"/>
  <c r="U3" i="8"/>
  <c r="Q73" i="5"/>
  <c r="S3" i="8"/>
  <c r="Z73" i="5"/>
  <c r="AB3" i="8"/>
  <c r="V73" i="5"/>
  <c r="X3" i="8"/>
  <c r="N73" i="5"/>
  <c r="P3" i="8"/>
  <c r="O70" i="5"/>
  <c r="Q33" i="8" s="1"/>
  <c r="O66" i="5"/>
  <c r="Q29" i="8" s="1"/>
  <c r="O62" i="5"/>
  <c r="Q25" i="8" s="1"/>
  <c r="O58" i="5"/>
  <c r="Q21" i="8" s="1"/>
  <c r="O54" i="5"/>
  <c r="Q17" i="8" s="1"/>
  <c r="O50" i="5"/>
  <c r="Q13" i="8" s="1"/>
  <c r="O46" i="5"/>
  <c r="Q9" i="8" s="1"/>
  <c r="O42" i="5"/>
  <c r="Q5" i="8" s="1"/>
  <c r="O71" i="5"/>
  <c r="Q34" i="8" s="1"/>
  <c r="O67" i="5"/>
  <c r="Q30" i="8" s="1"/>
  <c r="O63" i="5"/>
  <c r="Q26" i="8" s="1"/>
  <c r="O59" i="5"/>
  <c r="Q22" i="8" s="1"/>
  <c r="O55" i="5"/>
  <c r="Q18" i="8" s="1"/>
  <c r="O51" i="5"/>
  <c r="Q14" i="8" s="1"/>
  <c r="O47" i="5"/>
  <c r="Q10" i="8" s="1"/>
  <c r="O43" i="5"/>
  <c r="Q6" i="8" s="1"/>
  <c r="O69" i="5"/>
  <c r="Q32" i="8" s="1"/>
  <c r="O61" i="5"/>
  <c r="Q24" i="8" s="1"/>
  <c r="O53" i="5"/>
  <c r="Q16" i="8" s="1"/>
  <c r="O45" i="5"/>
  <c r="Q8" i="8" s="1"/>
  <c r="O68" i="5"/>
  <c r="Q31" i="8" s="1"/>
  <c r="O60" i="5"/>
  <c r="Q23" i="8" s="1"/>
  <c r="O52" i="5"/>
  <c r="Q15" i="8" s="1"/>
  <c r="O44" i="5"/>
  <c r="Q7" i="8" s="1"/>
  <c r="O65" i="5"/>
  <c r="Q28" i="8" s="1"/>
  <c r="O57" i="5"/>
  <c r="Q20" i="8" s="1"/>
  <c r="O49" i="5"/>
  <c r="Q12" i="8" s="1"/>
  <c r="O41" i="5"/>
  <c r="Q4" i="8" s="1"/>
  <c r="H3" i="8"/>
  <c r="Y52" i="5"/>
  <c r="AA15" i="8" s="1"/>
  <c r="O56" i="5"/>
  <c r="Q19" i="8" s="1"/>
  <c r="JC12" i="7"/>
  <c r="JB12" i="7"/>
  <c r="IW12" i="7" s="1"/>
  <c r="JC17" i="7"/>
  <c r="JB17" i="7"/>
  <c r="IW17" i="7" s="1"/>
  <c r="JD12" i="7"/>
  <c r="JC28" i="7"/>
  <c r="JB28" i="7"/>
  <c r="IW28" i="7" s="1"/>
  <c r="JC15" i="7"/>
  <c r="JB15" i="7"/>
  <c r="IW15" i="7" s="1"/>
  <c r="AA3" i="8"/>
  <c r="L3" i="8"/>
  <c r="G3" i="8"/>
  <c r="Y43" i="5"/>
  <c r="AA6" i="8" s="1"/>
  <c r="Y53" i="5"/>
  <c r="AA16" i="8" s="1"/>
  <c r="Y64" i="5"/>
  <c r="AA27" i="8" s="1"/>
  <c r="O64" i="5"/>
  <c r="Q27" i="8" s="1"/>
  <c r="F44" i="5"/>
  <c r="H7" i="8" s="1"/>
  <c r="JC7" i="7"/>
  <c r="JB7" i="7"/>
  <c r="IW7" i="7" s="1"/>
  <c r="I71" i="5"/>
  <c r="K34" i="8" s="1"/>
  <c r="I66" i="5"/>
  <c r="K29" i="8" s="1"/>
  <c r="I62" i="5"/>
  <c r="K25" i="8" s="1"/>
  <c r="I58" i="5"/>
  <c r="K21" i="8" s="1"/>
  <c r="I54" i="5"/>
  <c r="K17" i="8" s="1"/>
  <c r="I50" i="5"/>
  <c r="K13" i="8" s="1"/>
  <c r="I46" i="5"/>
  <c r="K9" i="8" s="1"/>
  <c r="I70" i="5"/>
  <c r="K33" i="8" s="1"/>
  <c r="I64" i="5"/>
  <c r="K27" i="8" s="1"/>
  <c r="I59" i="5"/>
  <c r="K22" i="8" s="1"/>
  <c r="I53" i="5"/>
  <c r="K16" i="8" s="1"/>
  <c r="I48" i="5"/>
  <c r="K11" i="8" s="1"/>
  <c r="I43" i="5"/>
  <c r="K6" i="8" s="1"/>
  <c r="I72" i="5"/>
  <c r="K35" i="8" s="1"/>
  <c r="I65" i="5"/>
  <c r="K28" i="8" s="1"/>
  <c r="I60" i="5"/>
  <c r="K23" i="8" s="1"/>
  <c r="I55" i="5"/>
  <c r="K18" i="8" s="1"/>
  <c r="I49" i="5"/>
  <c r="K12" i="8" s="1"/>
  <c r="I44" i="5"/>
  <c r="K7" i="8" s="1"/>
  <c r="I68" i="5"/>
  <c r="K31" i="8" s="1"/>
  <c r="I57" i="5"/>
  <c r="K20" i="8" s="1"/>
  <c r="I47" i="5"/>
  <c r="K10" i="8" s="1"/>
  <c r="I69" i="5"/>
  <c r="K32" i="8" s="1"/>
  <c r="I67" i="5"/>
  <c r="K30" i="8" s="1"/>
  <c r="I56" i="5"/>
  <c r="K19" i="8" s="1"/>
  <c r="I45" i="5"/>
  <c r="K8" i="8" s="1"/>
  <c r="I63" i="5"/>
  <c r="K26" i="8" s="1"/>
  <c r="I52" i="5"/>
  <c r="K15" i="8" s="1"/>
  <c r="I42" i="5"/>
  <c r="K5" i="8" s="1"/>
  <c r="C56" i="5"/>
  <c r="E19" i="8" s="1"/>
  <c r="A19" i="8" s="1"/>
  <c r="C60" i="5"/>
  <c r="E23" i="8" s="1"/>
  <c r="A23" i="8" s="1"/>
  <c r="C64" i="5"/>
  <c r="E27" i="8" s="1"/>
  <c r="A27" i="8" s="1"/>
  <c r="C68" i="5"/>
  <c r="E31" i="8" s="1"/>
  <c r="A31" i="8" s="1"/>
  <c r="C72" i="5"/>
  <c r="E35" i="8" s="1"/>
  <c r="A35" i="8" s="1"/>
  <c r="C57" i="5"/>
  <c r="E20" i="8" s="1"/>
  <c r="A20" i="8" s="1"/>
  <c r="C61" i="5"/>
  <c r="E24" i="8" s="1"/>
  <c r="A24" i="8" s="1"/>
  <c r="C65" i="5"/>
  <c r="E28" i="8" s="1"/>
  <c r="A28" i="8" s="1"/>
  <c r="C69" i="5"/>
  <c r="E32" i="8" s="1"/>
  <c r="A32" i="8" s="1"/>
  <c r="C54" i="5"/>
  <c r="E17" i="8" s="1"/>
  <c r="A17" i="8" s="1"/>
  <c r="C58" i="5"/>
  <c r="E21" i="8" s="1"/>
  <c r="A21" i="8" s="1"/>
  <c r="C66" i="5"/>
  <c r="E29" i="8" s="1"/>
  <c r="A29" i="8" s="1"/>
  <c r="C55" i="5"/>
  <c r="E18" i="8" s="1"/>
  <c r="A18" i="8" s="1"/>
  <c r="C63" i="5"/>
  <c r="E26" i="8" s="1"/>
  <c r="A26" i="8" s="1"/>
  <c r="C71" i="5"/>
  <c r="E34" i="8" s="1"/>
  <c r="A34" i="8" s="1"/>
  <c r="C67" i="5"/>
  <c r="E30" i="8" s="1"/>
  <c r="A30" i="8" s="1"/>
  <c r="C70" i="5"/>
  <c r="E33" i="8" s="1"/>
  <c r="A33" i="8" s="1"/>
  <c r="C59" i="5"/>
  <c r="E22" i="8" s="1"/>
  <c r="A22" i="8" s="1"/>
  <c r="Q3" i="8"/>
  <c r="K3" i="8"/>
  <c r="Q36" i="8"/>
  <c r="E36" i="8"/>
  <c r="Y47" i="5"/>
  <c r="AA10" i="8" s="1"/>
  <c r="Y57" i="5"/>
  <c r="AA20" i="8" s="1"/>
  <c r="O72" i="5"/>
  <c r="Q35" i="8" s="1"/>
  <c r="I51" i="5"/>
  <c r="K14" i="8" s="1"/>
  <c r="Y70" i="5"/>
  <c r="AA33" i="8" s="1"/>
  <c r="Y66" i="5"/>
  <c r="AA29" i="8" s="1"/>
  <c r="Y62" i="5"/>
  <c r="AA25" i="8" s="1"/>
  <c r="Y58" i="5"/>
  <c r="AA21" i="8" s="1"/>
  <c r="Y54" i="5"/>
  <c r="AA17" i="8" s="1"/>
  <c r="Y50" i="5"/>
  <c r="AA13" i="8" s="1"/>
  <c r="Y46" i="5"/>
  <c r="AA9" i="8" s="1"/>
  <c r="Y42" i="5"/>
  <c r="AA5" i="8" s="1"/>
  <c r="Y72" i="5"/>
  <c r="AA35" i="8" s="1"/>
  <c r="Y67" i="5"/>
  <c r="AA30" i="8" s="1"/>
  <c r="Y61" i="5"/>
  <c r="AA24" i="8" s="1"/>
  <c r="Y56" i="5"/>
  <c r="AA19" i="8" s="1"/>
  <c r="Y51" i="5"/>
  <c r="AA14" i="8" s="1"/>
  <c r="Y45" i="5"/>
  <c r="AA8" i="8" s="1"/>
  <c r="Y71" i="5"/>
  <c r="AA34" i="8" s="1"/>
  <c r="Y65" i="5"/>
  <c r="AA28" i="8" s="1"/>
  <c r="Y60" i="5"/>
  <c r="AA23" i="8" s="1"/>
  <c r="Y55" i="5"/>
  <c r="AA18" i="8" s="1"/>
  <c r="Y49" i="5"/>
  <c r="AA12" i="8" s="1"/>
  <c r="Y44" i="5"/>
  <c r="AA7" i="8" s="1"/>
  <c r="F72" i="5"/>
  <c r="H35" i="8" s="1"/>
  <c r="F67" i="5"/>
  <c r="H30" i="8" s="1"/>
  <c r="F63" i="5"/>
  <c r="H26" i="8" s="1"/>
  <c r="F59" i="5"/>
  <c r="H22" i="8" s="1"/>
  <c r="F55" i="5"/>
  <c r="H18" i="8" s="1"/>
  <c r="F51" i="5"/>
  <c r="H14" i="8" s="1"/>
  <c r="F47" i="5"/>
  <c r="H10" i="8" s="1"/>
  <c r="F43" i="5"/>
  <c r="H6" i="8" s="1"/>
  <c r="F68" i="5"/>
  <c r="H31" i="8" s="1"/>
  <c r="F62" i="5"/>
  <c r="H25" i="8" s="1"/>
  <c r="F57" i="5"/>
  <c r="H20" i="8" s="1"/>
  <c r="F52" i="5"/>
  <c r="H15" i="8" s="1"/>
  <c r="F46" i="5"/>
  <c r="H9" i="8" s="1"/>
  <c r="F41" i="5"/>
  <c r="H4" i="8" s="1"/>
  <c r="F69" i="5"/>
  <c r="H32" i="8" s="1"/>
  <c r="F64" i="5"/>
  <c r="H27" i="8" s="1"/>
  <c r="F58" i="5"/>
  <c r="H21" i="8" s="1"/>
  <c r="F53" i="5"/>
  <c r="H16" i="8" s="1"/>
  <c r="F48" i="5"/>
  <c r="H11" i="8" s="1"/>
  <c r="F42" i="5"/>
  <c r="H5" i="8" s="1"/>
  <c r="F61" i="5"/>
  <c r="H24" i="8" s="1"/>
  <c r="F50" i="5"/>
  <c r="H13" i="8" s="1"/>
  <c r="F70" i="5"/>
  <c r="H33" i="8" s="1"/>
  <c r="F60" i="5"/>
  <c r="H23" i="8" s="1"/>
  <c r="F49" i="5"/>
  <c r="H12" i="8" s="1"/>
  <c r="F66" i="5"/>
  <c r="H29" i="8" s="1"/>
  <c r="F56" i="5"/>
  <c r="H19" i="8" s="1"/>
  <c r="F45" i="5"/>
  <c r="H8" i="8" s="1"/>
  <c r="AA36" i="8"/>
  <c r="Y41" i="5"/>
  <c r="AA4" i="8" s="1"/>
  <c r="Y63" i="5"/>
  <c r="AA26" i="8" s="1"/>
  <c r="JC33" i="7"/>
  <c r="JB33" i="7"/>
  <c r="IW33" i="7" s="1"/>
  <c r="T3" i="8"/>
  <c r="H36" i="8"/>
  <c r="Y48" i="5"/>
  <c r="AA11" i="8" s="1"/>
  <c r="Y59" i="5"/>
  <c r="AA22" i="8" s="1"/>
  <c r="Y69" i="5"/>
  <c r="AA32" i="8" s="1"/>
  <c r="O48" i="5"/>
  <c r="Q11" i="8" s="1"/>
  <c r="I61" i="5"/>
  <c r="K24" i="8" s="1"/>
  <c r="F65" i="5"/>
  <c r="H28" i="8" s="1"/>
  <c r="JE34" i="7"/>
  <c r="JB22" i="7"/>
  <c r="IW22" i="7" s="1"/>
  <c r="JC22" i="7"/>
  <c r="JB38" i="7"/>
  <c r="IW38" i="7" s="1"/>
  <c r="JC38" i="7"/>
  <c r="JE18" i="7"/>
  <c r="JE21" i="7"/>
  <c r="JC19" i="7"/>
  <c r="JB19" i="7"/>
  <c r="IW19" i="7" s="1"/>
  <c r="E39" i="8"/>
  <c r="E40" i="8"/>
  <c r="E42" i="8"/>
  <c r="E44" i="8"/>
  <c r="E46" i="8"/>
  <c r="E48" i="8"/>
  <c r="E50" i="8"/>
  <c r="E52" i="8"/>
  <c r="E54" i="8"/>
  <c r="E56" i="8"/>
  <c r="E58" i="8"/>
  <c r="E60" i="8"/>
  <c r="E62" i="8"/>
  <c r="E64" i="8"/>
  <c r="E66" i="8"/>
  <c r="E68" i="8"/>
  <c r="E70" i="8"/>
  <c r="E72" i="8"/>
  <c r="JE24" i="7"/>
  <c r="JC16" i="7"/>
  <c r="JB16" i="7"/>
  <c r="IW16" i="7" s="1"/>
  <c r="JC32" i="7"/>
  <c r="JB32" i="7"/>
  <c r="IW32" i="7" s="1"/>
  <c r="JC23" i="7"/>
  <c r="JB23" i="7"/>
  <c r="IW23" i="7" s="1"/>
  <c r="JE15" i="7"/>
  <c r="JE39" i="7"/>
  <c r="JD22" i="7"/>
  <c r="JD38" i="7"/>
  <c r="JC21" i="7"/>
  <c r="JB21" i="7"/>
  <c r="IW21" i="7" s="1"/>
  <c r="JC37" i="7"/>
  <c r="JB37" i="7"/>
  <c r="IW37" i="7" s="1"/>
  <c r="JD20" i="7"/>
  <c r="JC27" i="7"/>
  <c r="JB27" i="7"/>
  <c r="IW27" i="7" s="1"/>
  <c r="JE28" i="7"/>
  <c r="JD11" i="7"/>
  <c r="JD27" i="7"/>
  <c r="JB10" i="7"/>
  <c r="IW10" i="7" s="1"/>
  <c r="JC10" i="7"/>
  <c r="JB26" i="7"/>
  <c r="IW26" i="7" s="1"/>
  <c r="JC26" i="7"/>
  <c r="JE7" i="7"/>
  <c r="JE14" i="7"/>
  <c r="JE17" i="7"/>
  <c r="JE16" i="7"/>
  <c r="JE23" i="7"/>
  <c r="JD24" i="7"/>
  <c r="JC31" i="7"/>
  <c r="JB31" i="7"/>
  <c r="IW31" i="7" s="1"/>
  <c r="JB11" i="7"/>
  <c r="IW11" i="7" s="1"/>
  <c r="JB8" i="7"/>
  <c r="IW8" i="7" s="1"/>
  <c r="JD17" i="7"/>
  <c r="JD33" i="7"/>
  <c r="JC20" i="7"/>
  <c r="JB20" i="7"/>
  <c r="IW20" i="7" s="1"/>
  <c r="JC36" i="7"/>
  <c r="JB36" i="7"/>
  <c r="IW36" i="7" s="1"/>
  <c r="JC35" i="7"/>
  <c r="JB35" i="7"/>
  <c r="IW35" i="7" s="1"/>
  <c r="JC9" i="7"/>
  <c r="JB9" i="7"/>
  <c r="IW9" i="7" s="1"/>
  <c r="JB25" i="7"/>
  <c r="IW25" i="7" s="1"/>
  <c r="JC25" i="7"/>
  <c r="JD28" i="7"/>
  <c r="JC39" i="7"/>
  <c r="JB39" i="7"/>
  <c r="IW39" i="7" s="1"/>
  <c r="JE32" i="7"/>
  <c r="JD15" i="7"/>
  <c r="JD31" i="7"/>
  <c r="JB14" i="7"/>
  <c r="IW14" i="7" s="1"/>
  <c r="JC14" i="7"/>
  <c r="JB30" i="7"/>
  <c r="IW30" i="7" s="1"/>
  <c r="JC30" i="7"/>
  <c r="JE26" i="7"/>
  <c r="JE10" i="7"/>
  <c r="JE13" i="7"/>
  <c r="JE12" i="7"/>
  <c r="JE33" i="7"/>
  <c r="JD32" i="7"/>
  <c r="JD7" i="7"/>
  <c r="JC11" i="7"/>
  <c r="JC24" i="7"/>
  <c r="JB24" i="7"/>
  <c r="IW24" i="7" s="1"/>
  <c r="JC40" i="7"/>
  <c r="JB40" i="7"/>
  <c r="IW40" i="7" s="1"/>
  <c r="JD30" i="7"/>
  <c r="JB13" i="7"/>
  <c r="IW13" i="7" s="1"/>
  <c r="JC13" i="7"/>
  <c r="JB29" i="7"/>
  <c r="IW29" i="7" s="1"/>
  <c r="JC29" i="7"/>
  <c r="JE37" i="7"/>
  <c r="JD36" i="7"/>
  <c r="JE36" i="7"/>
  <c r="JD19" i="7"/>
  <c r="JD35" i="7"/>
  <c r="JB18" i="7"/>
  <c r="IW18" i="7" s="1"/>
  <c r="JC18" i="7"/>
  <c r="JB34" i="7"/>
  <c r="IW34" i="7" s="1"/>
  <c r="JC34" i="7"/>
  <c r="JE22" i="7"/>
  <c r="JE25" i="7"/>
  <c r="JE9" i="7"/>
  <c r="JD8" i="7"/>
  <c r="JD40" i="7"/>
  <c r="JE29" i="7"/>
  <c r="JD9" i="7"/>
  <c r="P56" i="5"/>
  <c r="R19" i="8" s="1"/>
  <c r="U72" i="5"/>
  <c r="W35" i="8" s="1"/>
  <c r="U52" i="5"/>
  <c r="W15" i="8" s="1"/>
  <c r="U71" i="5"/>
  <c r="W34" i="8" s="1"/>
  <c r="U51" i="5"/>
  <c r="W14" i="8" s="1"/>
  <c r="U70" i="5"/>
  <c r="W33" i="8" s="1"/>
  <c r="U50" i="5"/>
  <c r="W13" i="8" s="1"/>
  <c r="U54" i="5"/>
  <c r="W17" i="8" s="1"/>
  <c r="U69" i="5"/>
  <c r="W32" i="8" s="1"/>
  <c r="U49" i="5"/>
  <c r="W12" i="8" s="1"/>
  <c r="U68" i="5"/>
  <c r="W31" i="8" s="1"/>
  <c r="U48" i="5"/>
  <c r="W11" i="8" s="1"/>
  <c r="U67" i="5"/>
  <c r="W30" i="8" s="1"/>
  <c r="U47" i="5"/>
  <c r="W10" i="8" s="1"/>
  <c r="U66" i="5"/>
  <c r="W29" i="8" s="1"/>
  <c r="U46" i="5"/>
  <c r="W9" i="8" s="1"/>
  <c r="U65" i="5"/>
  <c r="W28" i="8" s="1"/>
  <c r="U45" i="5"/>
  <c r="W8" i="8" s="1"/>
  <c r="W16" i="8"/>
  <c r="U64" i="5"/>
  <c r="W27" i="8" s="1"/>
  <c r="U44" i="5"/>
  <c r="W7" i="8" s="1"/>
  <c r="U63" i="5"/>
  <c r="W26" i="8" s="1"/>
  <c r="U43" i="5"/>
  <c r="W6" i="8" s="1"/>
  <c r="U62" i="5"/>
  <c r="W25" i="8" s="1"/>
  <c r="U42" i="5"/>
  <c r="W5" i="8" s="1"/>
  <c r="U61" i="5"/>
  <c r="W24" i="8" s="1"/>
  <c r="U41" i="5"/>
  <c r="W4" i="8" s="1"/>
  <c r="U60" i="5"/>
  <c r="W23" i="8" s="1"/>
  <c r="U59" i="5"/>
  <c r="W22" i="8" s="1"/>
  <c r="U58" i="5"/>
  <c r="W21" i="8" s="1"/>
  <c r="U55" i="5"/>
  <c r="W18" i="8" s="1"/>
  <c r="U57" i="5"/>
  <c r="W20" i="8" s="1"/>
  <c r="U56" i="5"/>
  <c r="W19" i="8" s="1"/>
  <c r="W3" i="8"/>
  <c r="R50" i="5"/>
  <c r="T13" i="8" s="1"/>
  <c r="R69" i="5"/>
  <c r="T32" i="8" s="1"/>
  <c r="T16" i="8"/>
  <c r="R52" i="5"/>
  <c r="T15" i="8" s="1"/>
  <c r="R49" i="5"/>
  <c r="T12" i="8" s="1"/>
  <c r="R71" i="5"/>
  <c r="T34" i="8" s="1"/>
  <c r="R51" i="5"/>
  <c r="T14" i="8" s="1"/>
  <c r="R70" i="5"/>
  <c r="T33" i="8" s="1"/>
  <c r="R48" i="5"/>
  <c r="T11" i="8" s="1"/>
  <c r="R68" i="5"/>
  <c r="T31" i="8" s="1"/>
  <c r="R67" i="5"/>
  <c r="T30" i="8" s="1"/>
  <c r="R47" i="5"/>
  <c r="T10" i="8" s="1"/>
  <c r="R46" i="5"/>
  <c r="T9" i="8" s="1"/>
  <c r="R66" i="5"/>
  <c r="T29" i="8" s="1"/>
  <c r="R65" i="5"/>
  <c r="T28" i="8" s="1"/>
  <c r="R45" i="5"/>
  <c r="T8" i="8" s="1"/>
  <c r="R64" i="5"/>
  <c r="T27" i="8" s="1"/>
  <c r="R44" i="5"/>
  <c r="T7" i="8" s="1"/>
  <c r="R63" i="5"/>
  <c r="T26" i="8" s="1"/>
  <c r="R43" i="5"/>
  <c r="T6" i="8" s="1"/>
  <c r="R62" i="5"/>
  <c r="T25" i="8" s="1"/>
  <c r="R42" i="5"/>
  <c r="T5" i="8" s="1"/>
  <c r="R56" i="5"/>
  <c r="T19" i="8" s="1"/>
  <c r="R61" i="5"/>
  <c r="T24" i="8" s="1"/>
  <c r="R41" i="5"/>
  <c r="T4" i="8" s="1"/>
  <c r="R60" i="5"/>
  <c r="T23" i="8" s="1"/>
  <c r="R59" i="5"/>
  <c r="T22" i="8" s="1"/>
  <c r="R54" i="5"/>
  <c r="T17" i="8" s="1"/>
  <c r="R58" i="5"/>
  <c r="T21" i="8" s="1"/>
  <c r="R57" i="5"/>
  <c r="T20" i="8" s="1"/>
  <c r="R55" i="5"/>
  <c r="T18" i="8" s="1"/>
  <c r="R72" i="5"/>
  <c r="T35" i="8" s="1"/>
  <c r="M52" i="5"/>
  <c r="O15" i="8" s="1"/>
  <c r="M51" i="5"/>
  <c r="O14" i="8" s="1"/>
  <c r="M50" i="5"/>
  <c r="O13" i="8" s="1"/>
  <c r="M49" i="5"/>
  <c r="O12" i="8" s="1"/>
  <c r="M68" i="5"/>
  <c r="O31" i="8" s="1"/>
  <c r="M48" i="5"/>
  <c r="O11" i="8" s="1"/>
  <c r="M54" i="5"/>
  <c r="O17" i="8" s="1"/>
  <c r="M67" i="5"/>
  <c r="O30" i="8" s="1"/>
  <c r="M47" i="5"/>
  <c r="O10" i="8" s="1"/>
  <c r="M66" i="5"/>
  <c r="O29" i="8" s="1"/>
  <c r="M46" i="5"/>
  <c r="O9" i="8" s="1"/>
  <c r="M65" i="5"/>
  <c r="O28" i="8" s="1"/>
  <c r="M45" i="5"/>
  <c r="O8" i="8" s="1"/>
  <c r="O16" i="8"/>
  <c r="M64" i="5"/>
  <c r="O27" i="8" s="1"/>
  <c r="M44" i="5"/>
  <c r="O7" i="8" s="1"/>
  <c r="M43" i="5"/>
  <c r="O6" i="8" s="1"/>
  <c r="M63" i="5"/>
  <c r="O26" i="8" s="1"/>
  <c r="M62" i="5"/>
  <c r="O25" i="8" s="1"/>
  <c r="M42" i="5"/>
  <c r="O5" i="8" s="1"/>
  <c r="M61" i="5"/>
  <c r="O24" i="8" s="1"/>
  <c r="M41" i="5"/>
  <c r="O4" i="8" s="1"/>
  <c r="M60" i="5"/>
  <c r="O23" i="8" s="1"/>
  <c r="M59" i="5"/>
  <c r="O22" i="8" s="1"/>
  <c r="M58" i="5"/>
  <c r="O21" i="8" s="1"/>
  <c r="M57" i="5"/>
  <c r="O20" i="8" s="1"/>
  <c r="M55" i="5"/>
  <c r="O18" i="8" s="1"/>
  <c r="M56" i="5"/>
  <c r="O19" i="8" s="1"/>
  <c r="M72" i="5"/>
  <c r="O35" i="8" s="1"/>
  <c r="M69" i="5"/>
  <c r="O32" i="8" s="1"/>
  <c r="M70" i="5"/>
  <c r="O33" i="8" s="1"/>
  <c r="M71" i="5"/>
  <c r="O34" i="8" s="1"/>
  <c r="L41" i="5"/>
  <c r="N4" i="8" s="1"/>
  <c r="L52" i="5"/>
  <c r="N15" i="8" s="1"/>
  <c r="L71" i="5"/>
  <c r="N34" i="8" s="1"/>
  <c r="L51" i="5"/>
  <c r="N14" i="8" s="1"/>
  <c r="L70" i="5"/>
  <c r="N33" i="8" s="1"/>
  <c r="L50" i="5"/>
  <c r="N13" i="8" s="1"/>
  <c r="L69" i="5"/>
  <c r="N32" i="8" s="1"/>
  <c r="L49" i="5"/>
  <c r="N12" i="8" s="1"/>
  <c r="L68" i="5"/>
  <c r="N31" i="8" s="1"/>
  <c r="L48" i="5"/>
  <c r="N11" i="8" s="1"/>
  <c r="L67" i="5"/>
  <c r="N30" i="8" s="1"/>
  <c r="L47" i="5"/>
  <c r="N10" i="8" s="1"/>
  <c r="L66" i="5"/>
  <c r="N29" i="8" s="1"/>
  <c r="L46" i="5"/>
  <c r="N9" i="8" s="1"/>
  <c r="L65" i="5"/>
  <c r="N28" i="8" s="1"/>
  <c r="L45" i="5"/>
  <c r="N8" i="8" s="1"/>
  <c r="L64" i="5"/>
  <c r="N27" i="8" s="1"/>
  <c r="L44" i="5"/>
  <c r="N7" i="8" s="1"/>
  <c r="L63" i="5"/>
  <c r="N26" i="8" s="1"/>
  <c r="L43" i="5"/>
  <c r="N6" i="8" s="1"/>
  <c r="L62" i="5"/>
  <c r="N25" i="8" s="1"/>
  <c r="L42" i="5"/>
  <c r="N5" i="8" s="1"/>
  <c r="L61" i="5"/>
  <c r="N24" i="8" s="1"/>
  <c r="L60" i="5"/>
  <c r="N23" i="8" s="1"/>
  <c r="L59" i="5"/>
  <c r="N22" i="8" s="1"/>
  <c r="L58" i="5"/>
  <c r="N21" i="8" s="1"/>
  <c r="L57" i="5"/>
  <c r="N20" i="8" s="1"/>
  <c r="L56" i="5"/>
  <c r="N19" i="8" s="1"/>
  <c r="L55" i="5"/>
  <c r="N18" i="8" s="1"/>
  <c r="N16" i="8"/>
  <c r="L54" i="5"/>
  <c r="N17" i="8" s="1"/>
  <c r="L72" i="5"/>
  <c r="N35" i="8" s="1"/>
  <c r="N3" i="8"/>
  <c r="K72" i="5"/>
  <c r="M35" i="8" s="1"/>
  <c r="K52" i="5"/>
  <c r="M15" i="8" s="1"/>
  <c r="K66" i="5"/>
  <c r="M29" i="8" s="1"/>
  <c r="K71" i="5"/>
  <c r="M34" i="8" s="1"/>
  <c r="K51" i="5"/>
  <c r="M14" i="8" s="1"/>
  <c r="K48" i="5"/>
  <c r="M11" i="8" s="1"/>
  <c r="K70" i="5"/>
  <c r="M33" i="8" s="1"/>
  <c r="K50" i="5"/>
  <c r="M13" i="8" s="1"/>
  <c r="M16" i="8"/>
  <c r="K69" i="5"/>
  <c r="M32" i="8" s="1"/>
  <c r="K49" i="5"/>
  <c r="M12" i="8" s="1"/>
  <c r="K46" i="5"/>
  <c r="M9" i="8" s="1"/>
  <c r="K68" i="5"/>
  <c r="M31" i="8" s="1"/>
  <c r="K67" i="5"/>
  <c r="M30" i="8" s="1"/>
  <c r="K47" i="5"/>
  <c r="M10" i="8" s="1"/>
  <c r="K59" i="5"/>
  <c r="M22" i="8" s="1"/>
  <c r="K65" i="5"/>
  <c r="M28" i="8" s="1"/>
  <c r="K45" i="5"/>
  <c r="M8" i="8" s="1"/>
  <c r="K64" i="5"/>
  <c r="M27" i="8" s="1"/>
  <c r="K44" i="5"/>
  <c r="M7" i="8" s="1"/>
  <c r="K43" i="5"/>
  <c r="M6" i="8" s="1"/>
  <c r="K60" i="5"/>
  <c r="M23" i="8" s="1"/>
  <c r="K63" i="5"/>
  <c r="M26" i="8" s="1"/>
  <c r="K62" i="5"/>
  <c r="M25" i="8" s="1"/>
  <c r="K42" i="5"/>
  <c r="M5" i="8" s="1"/>
  <c r="K61" i="5"/>
  <c r="M24" i="8" s="1"/>
  <c r="K41" i="5"/>
  <c r="M4" i="8" s="1"/>
  <c r="K58" i="5"/>
  <c r="M21" i="8" s="1"/>
  <c r="K57" i="5"/>
  <c r="M20" i="8" s="1"/>
  <c r="K56" i="5"/>
  <c r="M19" i="8" s="1"/>
  <c r="K55" i="5"/>
  <c r="M18" i="8" s="1"/>
  <c r="K54" i="5"/>
  <c r="M17" i="8" s="1"/>
  <c r="M3" i="8"/>
  <c r="J72" i="5"/>
  <c r="L35" i="8" s="1"/>
  <c r="J52" i="5"/>
  <c r="L15" i="8" s="1"/>
  <c r="J71" i="5"/>
  <c r="L34" i="8" s="1"/>
  <c r="J51" i="5"/>
  <c r="L14" i="8" s="1"/>
  <c r="J70" i="5"/>
  <c r="L33" i="8" s="1"/>
  <c r="J50" i="5"/>
  <c r="L13" i="8" s="1"/>
  <c r="J69" i="5"/>
  <c r="L32" i="8" s="1"/>
  <c r="J49" i="5"/>
  <c r="L12" i="8" s="1"/>
  <c r="J68" i="5"/>
  <c r="L31" i="8" s="1"/>
  <c r="J48" i="5"/>
  <c r="L11" i="8" s="1"/>
  <c r="J67" i="5"/>
  <c r="L30" i="8" s="1"/>
  <c r="J47" i="5"/>
  <c r="L10" i="8" s="1"/>
  <c r="J66" i="5"/>
  <c r="L29" i="8" s="1"/>
  <c r="J46" i="5"/>
  <c r="L9" i="8" s="1"/>
  <c r="J55" i="5"/>
  <c r="L18" i="8" s="1"/>
  <c r="J65" i="5"/>
  <c r="L28" i="8" s="1"/>
  <c r="J45" i="5"/>
  <c r="L8" i="8" s="1"/>
  <c r="J64" i="5"/>
  <c r="L27" i="8" s="1"/>
  <c r="J44" i="5"/>
  <c r="L7" i="8" s="1"/>
  <c r="J63" i="5"/>
  <c r="L26" i="8" s="1"/>
  <c r="J43" i="5"/>
  <c r="L6" i="8" s="1"/>
  <c r="J62" i="5"/>
  <c r="L25" i="8" s="1"/>
  <c r="J42" i="5"/>
  <c r="L5" i="8" s="1"/>
  <c r="J61" i="5"/>
  <c r="L24" i="8" s="1"/>
  <c r="J41" i="5"/>
  <c r="L4" i="8" s="1"/>
  <c r="J60" i="5"/>
  <c r="L23" i="8" s="1"/>
  <c r="J59" i="5"/>
  <c r="L22" i="8" s="1"/>
  <c r="J58" i="5"/>
  <c r="L21" i="8" s="1"/>
  <c r="L16" i="8"/>
  <c r="J54" i="5"/>
  <c r="L17" i="8" s="1"/>
  <c r="J57" i="5"/>
  <c r="L20" i="8" s="1"/>
  <c r="J56" i="5"/>
  <c r="L19" i="8" s="1"/>
  <c r="G52" i="5"/>
  <c r="I15" i="8" s="1"/>
  <c r="G51" i="5"/>
  <c r="I14" i="8" s="1"/>
  <c r="G50" i="5"/>
  <c r="I13" i="8" s="1"/>
  <c r="G69" i="5"/>
  <c r="I32" i="8" s="1"/>
  <c r="G49" i="5"/>
  <c r="I12" i="8" s="1"/>
  <c r="G48" i="5"/>
  <c r="I11" i="8" s="1"/>
  <c r="G68" i="5"/>
  <c r="I31" i="8" s="1"/>
  <c r="G56" i="5"/>
  <c r="I19" i="8" s="1"/>
  <c r="G54" i="5"/>
  <c r="I17" i="8" s="1"/>
  <c r="G67" i="5"/>
  <c r="I30" i="8" s="1"/>
  <c r="G47" i="5"/>
  <c r="I10" i="8" s="1"/>
  <c r="G66" i="5"/>
  <c r="I29" i="8" s="1"/>
  <c r="G46" i="5"/>
  <c r="I9" i="8" s="1"/>
  <c r="G65" i="5"/>
  <c r="I28" i="8" s="1"/>
  <c r="G45" i="5"/>
  <c r="I8" i="8" s="1"/>
  <c r="I16" i="8"/>
  <c r="G64" i="5"/>
  <c r="I27" i="8" s="1"/>
  <c r="G44" i="5"/>
  <c r="I7" i="8" s="1"/>
  <c r="G63" i="5"/>
  <c r="I26" i="8" s="1"/>
  <c r="G43" i="5"/>
  <c r="I6" i="8" s="1"/>
  <c r="G62" i="5"/>
  <c r="I25" i="8" s="1"/>
  <c r="G42" i="5"/>
  <c r="I5" i="8" s="1"/>
  <c r="G41" i="5"/>
  <c r="I4" i="8" s="1"/>
  <c r="G61" i="5"/>
  <c r="I24" i="8" s="1"/>
  <c r="G55" i="5"/>
  <c r="I18" i="8" s="1"/>
  <c r="G60" i="5"/>
  <c r="I23" i="8" s="1"/>
  <c r="G59" i="5"/>
  <c r="I22" i="8" s="1"/>
  <c r="G58" i="5"/>
  <c r="I21" i="8" s="1"/>
  <c r="G57" i="5"/>
  <c r="I20" i="8" s="1"/>
  <c r="G72" i="5"/>
  <c r="I35" i="8" s="1"/>
  <c r="I3" i="8"/>
  <c r="G70" i="5"/>
  <c r="I33" i="8" s="1"/>
  <c r="G71" i="5"/>
  <c r="I34" i="8" s="1"/>
  <c r="E72" i="5"/>
  <c r="G35" i="8" s="1"/>
  <c r="E52" i="5"/>
  <c r="G15" i="8" s="1"/>
  <c r="E71" i="5"/>
  <c r="G34" i="8" s="1"/>
  <c r="E51" i="5"/>
  <c r="G14" i="8" s="1"/>
  <c r="G16" i="8"/>
  <c r="E70" i="5"/>
  <c r="G33" i="8" s="1"/>
  <c r="E50" i="5"/>
  <c r="G13" i="8" s="1"/>
  <c r="E69" i="5"/>
  <c r="G32" i="8" s="1"/>
  <c r="E49" i="5"/>
  <c r="G12" i="8" s="1"/>
  <c r="E68" i="5"/>
  <c r="G31" i="8" s="1"/>
  <c r="E48" i="5"/>
  <c r="G11" i="8" s="1"/>
  <c r="E67" i="5"/>
  <c r="G30" i="8" s="1"/>
  <c r="E47" i="5"/>
  <c r="G10" i="8" s="1"/>
  <c r="E66" i="5"/>
  <c r="G29" i="8" s="1"/>
  <c r="E46" i="5"/>
  <c r="G9" i="8" s="1"/>
  <c r="E65" i="5"/>
  <c r="G28" i="8" s="1"/>
  <c r="E45" i="5"/>
  <c r="G8" i="8" s="1"/>
  <c r="E64" i="5"/>
  <c r="G27" i="8" s="1"/>
  <c r="E44" i="5"/>
  <c r="G7" i="8" s="1"/>
  <c r="E63" i="5"/>
  <c r="G26" i="8" s="1"/>
  <c r="E43" i="5"/>
  <c r="G6" i="8" s="1"/>
  <c r="E62" i="5"/>
  <c r="G25" i="8" s="1"/>
  <c r="E42" i="5"/>
  <c r="G5" i="8" s="1"/>
  <c r="E61" i="5"/>
  <c r="G24" i="8" s="1"/>
  <c r="E41" i="5"/>
  <c r="G4" i="8" s="1"/>
  <c r="E60" i="5"/>
  <c r="G23" i="8" s="1"/>
  <c r="E59" i="5"/>
  <c r="G22" i="8" s="1"/>
  <c r="E58" i="5"/>
  <c r="G21" i="8" s="1"/>
  <c r="E57" i="5"/>
  <c r="G20" i="8" s="1"/>
  <c r="E56" i="5"/>
  <c r="G19" i="8" s="1"/>
  <c r="E55" i="5"/>
  <c r="G18" i="8" s="1"/>
  <c r="E54" i="5"/>
  <c r="G17" i="8" s="1"/>
  <c r="Z41" i="5"/>
  <c r="AB4" i="8" s="1"/>
  <c r="T60" i="5"/>
  <c r="V23" i="8" s="1"/>
  <c r="T41" i="5"/>
  <c r="V4" i="8" s="1"/>
  <c r="T61" i="5"/>
  <c r="V24" i="8" s="1"/>
  <c r="T42" i="5"/>
  <c r="V5" i="8" s="1"/>
  <c r="N41" i="5"/>
  <c r="P4" i="8" s="1"/>
  <c r="N61" i="5"/>
  <c r="P24" i="8" s="1"/>
  <c r="N43" i="5"/>
  <c r="P6" i="8" s="1"/>
  <c r="N63" i="5"/>
  <c r="P26" i="8" s="1"/>
  <c r="N44" i="5"/>
  <c r="P7" i="8" s="1"/>
  <c r="N64" i="5"/>
  <c r="P27" i="8" s="1"/>
  <c r="N45" i="5"/>
  <c r="P8" i="8" s="1"/>
  <c r="H47" i="5"/>
  <c r="J10" i="8" s="1"/>
  <c r="H67" i="5"/>
  <c r="J30" i="8" s="1"/>
  <c r="H48" i="5"/>
  <c r="J11" i="8" s="1"/>
  <c r="H68" i="5"/>
  <c r="J31" i="8" s="1"/>
  <c r="H49" i="5"/>
  <c r="J12" i="8" s="1"/>
  <c r="H69" i="5"/>
  <c r="J32" i="8" s="1"/>
  <c r="H50" i="5"/>
  <c r="J13" i="8" s="1"/>
  <c r="H70" i="5"/>
  <c r="J33" i="8" s="1"/>
  <c r="H51" i="5"/>
  <c r="J14" i="8" s="1"/>
  <c r="H71" i="5"/>
  <c r="J34" i="8" s="1"/>
  <c r="H53" i="5"/>
  <c r="J16" i="8" s="1"/>
  <c r="H54" i="5"/>
  <c r="J17" i="8" s="1"/>
  <c r="H55" i="5"/>
  <c r="J18" i="8" s="1"/>
  <c r="H56" i="5"/>
  <c r="J19" i="8" s="1"/>
  <c r="H57" i="5"/>
  <c r="J20" i="8" s="1"/>
  <c r="H58" i="5"/>
  <c r="J21" i="8" s="1"/>
  <c r="H59" i="5"/>
  <c r="J22" i="8" s="1"/>
  <c r="H60" i="5"/>
  <c r="J23" i="8" s="1"/>
  <c r="H41" i="5"/>
  <c r="J4" i="8" s="1"/>
  <c r="H61" i="5"/>
  <c r="J24" i="8" s="1"/>
  <c r="H42" i="5"/>
  <c r="J5" i="8" s="1"/>
  <c r="H62" i="5"/>
  <c r="J25" i="8" s="1"/>
  <c r="H43" i="5"/>
  <c r="J6" i="8" s="1"/>
  <c r="F71" i="5"/>
  <c r="H34" i="8" s="1"/>
  <c r="N55" i="5" l="1"/>
  <c r="P18" i="8" s="1"/>
  <c r="N65" i="5"/>
  <c r="P28" i="8" s="1"/>
  <c r="N71" i="5"/>
  <c r="P34" i="8" s="1"/>
  <c r="N67" i="5"/>
  <c r="P30" i="8" s="1"/>
  <c r="N59" i="5"/>
  <c r="P22" i="8" s="1"/>
  <c r="N54" i="5"/>
  <c r="P17" i="8" s="1"/>
  <c r="N50" i="5"/>
  <c r="P13" i="8" s="1"/>
  <c r="N46" i="5"/>
  <c r="P9" i="8" s="1"/>
  <c r="N72" i="5"/>
  <c r="P35" i="8" s="1"/>
  <c r="N68" i="5"/>
  <c r="P31" i="8" s="1"/>
  <c r="N60" i="5"/>
  <c r="P23" i="8" s="1"/>
  <c r="N56" i="5"/>
  <c r="P19" i="8" s="1"/>
  <c r="N51" i="5"/>
  <c r="P14" i="8" s="1"/>
  <c r="N47" i="5"/>
  <c r="P10" i="8" s="1"/>
  <c r="N70" i="5"/>
  <c r="P33" i="8" s="1"/>
  <c r="N58" i="5"/>
  <c r="P21" i="8" s="1"/>
  <c r="N49" i="5"/>
  <c r="P12" i="8" s="1"/>
  <c r="N69" i="5"/>
  <c r="P32" i="8" s="1"/>
  <c r="N57" i="5"/>
  <c r="P20" i="8" s="1"/>
  <c r="N48" i="5"/>
  <c r="P11" i="8" s="1"/>
  <c r="N66" i="5"/>
  <c r="P29" i="8" s="1"/>
  <c r="N53" i="5"/>
  <c r="P16" i="8" s="1"/>
  <c r="N42" i="5"/>
  <c r="P5" i="8" s="1"/>
  <c r="N52" i="5"/>
  <c r="P15" i="8" s="1"/>
  <c r="P36" i="8"/>
  <c r="N62" i="5"/>
  <c r="P25" i="8" s="1"/>
  <c r="Z70" i="5"/>
  <c r="AB33" i="8" s="1"/>
  <c r="Z66" i="5"/>
  <c r="AB29" i="8" s="1"/>
  <c r="Z62" i="5"/>
  <c r="AB25" i="8" s="1"/>
  <c r="Z57" i="5"/>
  <c r="AB20" i="8" s="1"/>
  <c r="Z53" i="5"/>
  <c r="AB16" i="8" s="1"/>
  <c r="Z49" i="5"/>
  <c r="AB12" i="8" s="1"/>
  <c r="Z45" i="5"/>
  <c r="AB8" i="8" s="1"/>
  <c r="Z72" i="5"/>
  <c r="AB35" i="8" s="1"/>
  <c r="Z67" i="5"/>
  <c r="AB30" i="8" s="1"/>
  <c r="Z60" i="5"/>
  <c r="AB23" i="8" s="1"/>
  <c r="D23" i="8" s="1"/>
  <c r="Z55" i="5"/>
  <c r="AB18" i="8" s="1"/>
  <c r="Z50" i="5"/>
  <c r="AB13" i="8" s="1"/>
  <c r="Z44" i="5"/>
  <c r="AB7" i="8" s="1"/>
  <c r="Z71" i="5"/>
  <c r="AB34" i="8" s="1"/>
  <c r="Z65" i="5"/>
  <c r="AB28" i="8" s="1"/>
  <c r="Z59" i="5"/>
  <c r="AB22" i="8" s="1"/>
  <c r="Z54" i="5"/>
  <c r="AB17" i="8" s="1"/>
  <c r="Z48" i="5"/>
  <c r="AB11" i="8" s="1"/>
  <c r="Z43" i="5"/>
  <c r="AB6" i="8" s="1"/>
  <c r="Z69" i="5"/>
  <c r="AB32" i="8" s="1"/>
  <c r="Z58" i="5"/>
  <c r="AB21" i="8" s="1"/>
  <c r="Z47" i="5"/>
  <c r="AB10" i="8" s="1"/>
  <c r="AB36" i="8"/>
  <c r="Z61" i="5"/>
  <c r="AB24" i="8" s="1"/>
  <c r="Z51" i="5"/>
  <c r="AB14" i="8" s="1"/>
  <c r="Z68" i="5"/>
  <c r="AB31" i="8" s="1"/>
  <c r="Z56" i="5"/>
  <c r="AB19" i="8" s="1"/>
  <c r="Z46" i="5"/>
  <c r="AB9" i="8" s="1"/>
  <c r="Z64" i="5"/>
  <c r="AB27" i="8" s="1"/>
  <c r="Z52" i="5"/>
  <c r="AB15" i="8" s="1"/>
  <c r="Z42" i="5"/>
  <c r="AB5" i="8" s="1"/>
  <c r="Z63" i="5"/>
  <c r="AB26" i="8" s="1"/>
  <c r="S72" i="5"/>
  <c r="U35" i="8" s="1"/>
  <c r="S68" i="5"/>
  <c r="U31" i="8" s="1"/>
  <c r="D31" i="8" s="1"/>
  <c r="S64" i="5"/>
  <c r="U27" i="8" s="1"/>
  <c r="S60" i="5"/>
  <c r="U23" i="8" s="1"/>
  <c r="S56" i="5"/>
  <c r="U19" i="8" s="1"/>
  <c r="S52" i="5"/>
  <c r="U15" i="8" s="1"/>
  <c r="S48" i="5"/>
  <c r="U11" i="8" s="1"/>
  <c r="S44" i="5"/>
  <c r="U7" i="8" s="1"/>
  <c r="S69" i="5"/>
  <c r="U32" i="8" s="1"/>
  <c r="S65" i="5"/>
  <c r="U28" i="8" s="1"/>
  <c r="S61" i="5"/>
  <c r="U24" i="8" s="1"/>
  <c r="S57" i="5"/>
  <c r="U20" i="8" s="1"/>
  <c r="S53" i="5"/>
  <c r="U16" i="8" s="1"/>
  <c r="S49" i="5"/>
  <c r="U12" i="8" s="1"/>
  <c r="S45" i="5"/>
  <c r="U8" i="8" s="1"/>
  <c r="S41" i="5"/>
  <c r="U4" i="8" s="1"/>
  <c r="S67" i="5"/>
  <c r="U30" i="8" s="1"/>
  <c r="S59" i="5"/>
  <c r="U22" i="8" s="1"/>
  <c r="S51" i="5"/>
  <c r="U14" i="8" s="1"/>
  <c r="S43" i="5"/>
  <c r="U6" i="8" s="1"/>
  <c r="S66" i="5"/>
  <c r="U29" i="8" s="1"/>
  <c r="S58" i="5"/>
  <c r="U21" i="8" s="1"/>
  <c r="S50" i="5"/>
  <c r="U13" i="8" s="1"/>
  <c r="S42" i="5"/>
  <c r="U5" i="8" s="1"/>
  <c r="S71" i="5"/>
  <c r="U34" i="8" s="1"/>
  <c r="S63" i="5"/>
  <c r="U26" i="8" s="1"/>
  <c r="S55" i="5"/>
  <c r="U18" i="8" s="1"/>
  <c r="S47" i="5"/>
  <c r="U10" i="8" s="1"/>
  <c r="S46" i="5"/>
  <c r="U9" i="8" s="1"/>
  <c r="S54" i="5"/>
  <c r="U17" i="8" s="1"/>
  <c r="S70" i="5"/>
  <c r="U33" i="8" s="1"/>
  <c r="U36" i="8"/>
  <c r="S62" i="5"/>
  <c r="U25" i="8" s="1"/>
  <c r="C44" i="5"/>
  <c r="E7" i="8" s="1"/>
  <c r="A7" i="8" s="1"/>
  <c r="C48" i="5"/>
  <c r="E11" i="8" s="1"/>
  <c r="A11" i="8" s="1"/>
  <c r="C52" i="5"/>
  <c r="E15" i="8" s="1"/>
  <c r="C45" i="5"/>
  <c r="E8" i="8" s="1"/>
  <c r="A8" i="8" s="1"/>
  <c r="C49" i="5"/>
  <c r="E12" i="8" s="1"/>
  <c r="A12" i="8" s="1"/>
  <c r="C41" i="5"/>
  <c r="E4" i="8" s="1"/>
  <c r="A4" i="8" s="1"/>
  <c r="C42" i="5"/>
  <c r="E5" i="8" s="1"/>
  <c r="A5" i="8" s="1"/>
  <c r="C50" i="5"/>
  <c r="E13" i="8" s="1"/>
  <c r="A13" i="8" s="1"/>
  <c r="C47" i="5"/>
  <c r="E10" i="8" s="1"/>
  <c r="A10" i="8" s="1"/>
  <c r="C51" i="5"/>
  <c r="E14" i="8" s="1"/>
  <c r="C43" i="5"/>
  <c r="E6" i="8" s="1"/>
  <c r="A6" i="8" s="1"/>
  <c r="E16" i="8"/>
  <c r="A16" i="8" s="1"/>
  <c r="C46" i="5"/>
  <c r="E9" i="8" s="1"/>
  <c r="A9" i="8" s="1"/>
  <c r="C62" i="5"/>
  <c r="E25" i="8" s="1"/>
  <c r="A25" i="8" s="1"/>
  <c r="H66" i="5"/>
  <c r="J29" i="8" s="1"/>
  <c r="H46" i="5"/>
  <c r="J9" i="8" s="1"/>
  <c r="H52" i="5"/>
  <c r="J15" i="8" s="1"/>
  <c r="H64" i="5"/>
  <c r="J27" i="8" s="1"/>
  <c r="H63" i="5"/>
  <c r="J26" i="8" s="1"/>
  <c r="H72" i="5"/>
  <c r="J35" i="8" s="1"/>
  <c r="H65" i="5"/>
  <c r="J28" i="8" s="1"/>
  <c r="D28" i="8" s="1"/>
  <c r="H45" i="5"/>
  <c r="J8" i="8" s="1"/>
  <c r="H44" i="5"/>
  <c r="J7" i="8" s="1"/>
  <c r="J36" i="8"/>
  <c r="T72" i="5"/>
  <c r="V35" i="8" s="1"/>
  <c r="D35" i="8" s="1"/>
  <c r="T68" i="5"/>
  <c r="V31" i="8" s="1"/>
  <c r="T64" i="5"/>
  <c r="V27" i="8" s="1"/>
  <c r="T57" i="5"/>
  <c r="V20" i="8" s="1"/>
  <c r="T53" i="5"/>
  <c r="V16" i="8" s="1"/>
  <c r="T49" i="5"/>
  <c r="V12" i="8" s="1"/>
  <c r="T45" i="5"/>
  <c r="V8" i="8" s="1"/>
  <c r="T62" i="5"/>
  <c r="V25" i="8" s="1"/>
  <c r="T69" i="5"/>
  <c r="V32" i="8" s="1"/>
  <c r="D32" i="8" s="1"/>
  <c r="T65" i="5"/>
  <c r="V28" i="8" s="1"/>
  <c r="T58" i="5"/>
  <c r="V21" i="8" s="1"/>
  <c r="T54" i="5"/>
  <c r="V17" i="8" s="1"/>
  <c r="T50" i="5"/>
  <c r="V13" i="8" s="1"/>
  <c r="T46" i="5"/>
  <c r="V9" i="8" s="1"/>
  <c r="T67" i="5"/>
  <c r="V30" i="8" s="1"/>
  <c r="T56" i="5"/>
  <c r="V19" i="8" s="1"/>
  <c r="T48" i="5"/>
  <c r="V11" i="8" s="1"/>
  <c r="T66" i="5"/>
  <c r="V29" i="8" s="1"/>
  <c r="T55" i="5"/>
  <c r="V18" i="8" s="1"/>
  <c r="T47" i="5"/>
  <c r="V10" i="8" s="1"/>
  <c r="T71" i="5"/>
  <c r="V34" i="8" s="1"/>
  <c r="T63" i="5"/>
  <c r="V26" i="8" s="1"/>
  <c r="T52" i="5"/>
  <c r="V15" i="8" s="1"/>
  <c r="T44" i="5"/>
  <c r="V7" i="8" s="1"/>
  <c r="T43" i="5"/>
  <c r="V6" i="8" s="1"/>
  <c r="T70" i="5"/>
  <c r="V33" i="8" s="1"/>
  <c r="T59" i="5"/>
  <c r="V22" i="8" s="1"/>
  <c r="V36" i="8"/>
  <c r="T51" i="5"/>
  <c r="V14" i="8" s="1"/>
  <c r="V69" i="5"/>
  <c r="X32" i="8" s="1"/>
  <c r="V71" i="5"/>
  <c r="X34" i="8" s="1"/>
  <c r="V66" i="5"/>
  <c r="X29" i="8" s="1"/>
  <c r="V62" i="5"/>
  <c r="X25" i="8" s="1"/>
  <c r="V58" i="5"/>
  <c r="X21" i="8" s="1"/>
  <c r="V54" i="5"/>
  <c r="X17" i="8" s="1"/>
  <c r="V50" i="5"/>
  <c r="X13" i="8" s="1"/>
  <c r="V46" i="5"/>
  <c r="X9" i="8" s="1"/>
  <c r="V42" i="5"/>
  <c r="X5" i="8" s="1"/>
  <c r="V72" i="5"/>
  <c r="X35" i="8" s="1"/>
  <c r="V67" i="5"/>
  <c r="X30" i="8" s="1"/>
  <c r="V63" i="5"/>
  <c r="X26" i="8" s="1"/>
  <c r="V59" i="5"/>
  <c r="X22" i="8" s="1"/>
  <c r="V55" i="5"/>
  <c r="X18" i="8" s="1"/>
  <c r="V51" i="5"/>
  <c r="X14" i="8" s="1"/>
  <c r="V47" i="5"/>
  <c r="X10" i="8" s="1"/>
  <c r="V43" i="5"/>
  <c r="X6" i="8" s="1"/>
  <c r="V68" i="5"/>
  <c r="X31" i="8" s="1"/>
  <c r="V60" i="5"/>
  <c r="X23" i="8" s="1"/>
  <c r="V52" i="5"/>
  <c r="X15" i="8" s="1"/>
  <c r="V44" i="5"/>
  <c r="X7" i="8" s="1"/>
  <c r="V65" i="5"/>
  <c r="X28" i="8" s="1"/>
  <c r="V57" i="5"/>
  <c r="X20" i="8" s="1"/>
  <c r="V49" i="5"/>
  <c r="X12" i="8" s="1"/>
  <c r="V41" i="5"/>
  <c r="X4" i="8" s="1"/>
  <c r="V56" i="5"/>
  <c r="X19" i="8" s="1"/>
  <c r="X36" i="8"/>
  <c r="V61" i="5"/>
  <c r="X24" i="8" s="1"/>
  <c r="V70" i="5"/>
  <c r="X33" i="8" s="1"/>
  <c r="V53" i="5"/>
  <c r="X16" i="8" s="1"/>
  <c r="V64" i="5"/>
  <c r="X27" i="8" s="1"/>
  <c r="V48" i="5"/>
  <c r="X11" i="8" s="1"/>
  <c r="V45" i="5"/>
  <c r="X8" i="8" s="1"/>
  <c r="Q72" i="5"/>
  <c r="S35" i="8" s="1"/>
  <c r="Q68" i="5"/>
  <c r="S31" i="8" s="1"/>
  <c r="Q64" i="5"/>
  <c r="S27" i="8" s="1"/>
  <c r="Q60" i="5"/>
  <c r="S23" i="8" s="1"/>
  <c r="Q56" i="5"/>
  <c r="S19" i="8" s="1"/>
  <c r="Q52" i="5"/>
  <c r="S15" i="8" s="1"/>
  <c r="Q48" i="5"/>
  <c r="S11" i="8" s="1"/>
  <c r="Q44" i="5"/>
  <c r="S7" i="8" s="1"/>
  <c r="Q69" i="5"/>
  <c r="S32" i="8" s="1"/>
  <c r="Q65" i="5"/>
  <c r="S28" i="8" s="1"/>
  <c r="Q61" i="5"/>
  <c r="S24" i="8" s="1"/>
  <c r="D24" i="8" s="1"/>
  <c r="Q57" i="5"/>
  <c r="S20" i="8" s="1"/>
  <c r="Q53" i="5"/>
  <c r="S16" i="8" s="1"/>
  <c r="Q49" i="5"/>
  <c r="S12" i="8" s="1"/>
  <c r="Q45" i="5"/>
  <c r="S8" i="8" s="1"/>
  <c r="Q41" i="5"/>
  <c r="S4" i="8" s="1"/>
  <c r="Q67" i="5"/>
  <c r="S30" i="8" s="1"/>
  <c r="Q59" i="5"/>
  <c r="S22" i="8" s="1"/>
  <c r="Q51" i="5"/>
  <c r="S14" i="8" s="1"/>
  <c r="Q43" i="5"/>
  <c r="S6" i="8" s="1"/>
  <c r="Q66" i="5"/>
  <c r="S29" i="8" s="1"/>
  <c r="Q58" i="5"/>
  <c r="S21" i="8" s="1"/>
  <c r="Q50" i="5"/>
  <c r="S13" i="8" s="1"/>
  <c r="Q42" i="5"/>
  <c r="S5" i="8" s="1"/>
  <c r="Q71" i="5"/>
  <c r="S34" i="8" s="1"/>
  <c r="Q63" i="5"/>
  <c r="S26" i="8" s="1"/>
  <c r="Q55" i="5"/>
  <c r="S18" i="8" s="1"/>
  <c r="Q47" i="5"/>
  <c r="S10" i="8" s="1"/>
  <c r="Q46" i="5"/>
  <c r="S9" i="8" s="1"/>
  <c r="S36" i="8"/>
  <c r="Q70" i="5"/>
  <c r="S33" i="8" s="1"/>
  <c r="Q62" i="5"/>
  <c r="S25" i="8" s="1"/>
  <c r="Q54" i="5"/>
  <c r="S17" i="8" s="1"/>
  <c r="W70" i="5"/>
  <c r="Y33" i="8" s="1"/>
  <c r="W66" i="5"/>
  <c r="Y29" i="8" s="1"/>
  <c r="W62" i="5"/>
  <c r="Y25" i="8" s="1"/>
  <c r="W58" i="5"/>
  <c r="Y21" i="8" s="1"/>
  <c r="W54" i="5"/>
  <c r="Y17" i="8" s="1"/>
  <c r="W50" i="5"/>
  <c r="Y13" i="8" s="1"/>
  <c r="W46" i="5"/>
  <c r="Y9" i="8" s="1"/>
  <c r="W42" i="5"/>
  <c r="Y5" i="8" s="1"/>
  <c r="W71" i="5"/>
  <c r="Y34" i="8" s="1"/>
  <c r="W67" i="5"/>
  <c r="Y30" i="8" s="1"/>
  <c r="W68" i="5"/>
  <c r="Y31" i="8" s="1"/>
  <c r="W61" i="5"/>
  <c r="Y24" i="8" s="1"/>
  <c r="W56" i="5"/>
  <c r="Y19" i="8" s="1"/>
  <c r="W51" i="5"/>
  <c r="Y14" i="8" s="1"/>
  <c r="W45" i="5"/>
  <c r="Y8" i="8" s="1"/>
  <c r="W65" i="5"/>
  <c r="Y28" i="8" s="1"/>
  <c r="W60" i="5"/>
  <c r="Y23" i="8" s="1"/>
  <c r="W55" i="5"/>
  <c r="Y18" i="8" s="1"/>
  <c r="W49" i="5"/>
  <c r="Y12" i="8" s="1"/>
  <c r="W44" i="5"/>
  <c r="Y7" i="8" s="1"/>
  <c r="W72" i="5"/>
  <c r="Y35" i="8" s="1"/>
  <c r="W59" i="5"/>
  <c r="Y22" i="8" s="1"/>
  <c r="W48" i="5"/>
  <c r="Y11" i="8" s="1"/>
  <c r="W63" i="5"/>
  <c r="Y26" i="8" s="1"/>
  <c r="W41" i="5"/>
  <c r="Y4" i="8" s="1"/>
  <c r="W69" i="5"/>
  <c r="Y32" i="8" s="1"/>
  <c r="W57" i="5"/>
  <c r="Y20" i="8" s="1"/>
  <c r="W47" i="5"/>
  <c r="Y10" i="8" s="1"/>
  <c r="Y36" i="8"/>
  <c r="W64" i="5"/>
  <c r="Y27" i="8" s="1"/>
  <c r="W53" i="5"/>
  <c r="Y16" i="8" s="1"/>
  <c r="W43" i="5"/>
  <c r="Y6" i="8" s="1"/>
  <c r="W52" i="5"/>
  <c r="Y15" i="8" s="1"/>
  <c r="D71" i="5"/>
  <c r="F34" i="8" s="1"/>
  <c r="D34" i="8" s="1"/>
  <c r="D67" i="5"/>
  <c r="F30" i="8" s="1"/>
  <c r="D63" i="5"/>
  <c r="F26" i="8" s="1"/>
  <c r="D59" i="5"/>
  <c r="F22" i="8" s="1"/>
  <c r="D55" i="5"/>
  <c r="F18" i="8" s="1"/>
  <c r="D18" i="8" s="1"/>
  <c r="D51" i="5"/>
  <c r="F14" i="8" s="1"/>
  <c r="D47" i="5"/>
  <c r="F10" i="8" s="1"/>
  <c r="D43" i="5"/>
  <c r="F6" i="8" s="1"/>
  <c r="D70" i="5"/>
  <c r="F33" i="8" s="1"/>
  <c r="D33" i="8" s="1"/>
  <c r="D66" i="5"/>
  <c r="F29" i="8" s="1"/>
  <c r="D62" i="5"/>
  <c r="F25" i="8" s="1"/>
  <c r="D58" i="5"/>
  <c r="F21" i="8" s="1"/>
  <c r="D21" i="8" s="1"/>
  <c r="D54" i="5"/>
  <c r="F17" i="8" s="1"/>
  <c r="D69" i="5"/>
  <c r="F32" i="8" s="1"/>
  <c r="D61" i="5"/>
  <c r="F24" i="8" s="1"/>
  <c r="D53" i="5"/>
  <c r="F16" i="8" s="1"/>
  <c r="D16" i="8" s="1"/>
  <c r="D48" i="5"/>
  <c r="F11" i="8" s="1"/>
  <c r="D11" i="8" s="1"/>
  <c r="D42" i="5"/>
  <c r="F5" i="8" s="1"/>
  <c r="D72" i="5"/>
  <c r="F35" i="8" s="1"/>
  <c r="D64" i="5"/>
  <c r="F27" i="8" s="1"/>
  <c r="D27" i="8" s="1"/>
  <c r="D56" i="5"/>
  <c r="F19" i="8" s="1"/>
  <c r="D19" i="8" s="1"/>
  <c r="D49" i="5"/>
  <c r="F12" i="8" s="1"/>
  <c r="D44" i="5"/>
  <c r="F7" i="8" s="1"/>
  <c r="D60" i="5"/>
  <c r="F23" i="8" s="1"/>
  <c r="D46" i="5"/>
  <c r="F9" i="8" s="1"/>
  <c r="D57" i="5"/>
  <c r="F20" i="8" s="1"/>
  <c r="D45" i="5"/>
  <c r="F8" i="8" s="1"/>
  <c r="D8" i="8" s="1"/>
  <c r="D68" i="5"/>
  <c r="F31" i="8" s="1"/>
  <c r="D52" i="5"/>
  <c r="F15" i="8" s="1"/>
  <c r="D41" i="5"/>
  <c r="F4" i="8" s="1"/>
  <c r="D65" i="5"/>
  <c r="F28" i="8" s="1"/>
  <c r="D50" i="5"/>
  <c r="F13" i="8" s="1"/>
  <c r="D13" i="8" s="1"/>
  <c r="F36" i="8"/>
  <c r="P57" i="5"/>
  <c r="R20" i="8" s="1"/>
  <c r="P70" i="5"/>
  <c r="R33" i="8" s="1"/>
  <c r="P66" i="5"/>
  <c r="R29" i="8" s="1"/>
  <c r="P62" i="5"/>
  <c r="R25" i="8" s="1"/>
  <c r="D25" i="8" s="1"/>
  <c r="P58" i="5"/>
  <c r="R21" i="8" s="1"/>
  <c r="P52" i="5"/>
  <c r="R15" i="8" s="1"/>
  <c r="P48" i="5"/>
  <c r="R11" i="8" s="1"/>
  <c r="P44" i="5"/>
  <c r="R7" i="8" s="1"/>
  <c r="P71" i="5"/>
  <c r="R34" i="8" s="1"/>
  <c r="P67" i="5"/>
  <c r="R30" i="8" s="1"/>
  <c r="P63" i="5"/>
  <c r="R26" i="8" s="1"/>
  <c r="D26" i="8" s="1"/>
  <c r="P59" i="5"/>
  <c r="R22" i="8" s="1"/>
  <c r="P53" i="5"/>
  <c r="R16" i="8" s="1"/>
  <c r="P49" i="5"/>
  <c r="R12" i="8" s="1"/>
  <c r="P45" i="5"/>
  <c r="R8" i="8" s="1"/>
  <c r="P41" i="5"/>
  <c r="R4" i="8" s="1"/>
  <c r="D4" i="8" s="1"/>
  <c r="P69" i="5"/>
  <c r="R32" i="8" s="1"/>
  <c r="P61" i="5"/>
  <c r="R24" i="8" s="1"/>
  <c r="P51" i="5"/>
  <c r="R14" i="8" s="1"/>
  <c r="P43" i="5"/>
  <c r="R6" i="8" s="1"/>
  <c r="D6" i="8" s="1"/>
  <c r="P68" i="5"/>
  <c r="R31" i="8" s="1"/>
  <c r="P60" i="5"/>
  <c r="R23" i="8" s="1"/>
  <c r="P50" i="5"/>
  <c r="R13" i="8" s="1"/>
  <c r="P42" i="5"/>
  <c r="R5" i="8" s="1"/>
  <c r="D5" i="8" s="1"/>
  <c r="P65" i="5"/>
  <c r="R28" i="8" s="1"/>
  <c r="P55" i="5"/>
  <c r="R18" i="8" s="1"/>
  <c r="P47" i="5"/>
  <c r="R10" i="8" s="1"/>
  <c r="P46" i="5"/>
  <c r="R9" i="8" s="1"/>
  <c r="P54" i="5"/>
  <c r="R17" i="8" s="1"/>
  <c r="P72" i="5"/>
  <c r="R35" i="8" s="1"/>
  <c r="P64" i="5"/>
  <c r="R27" i="8" s="1"/>
  <c r="R36" i="8"/>
  <c r="X70" i="5"/>
  <c r="Z33" i="8" s="1"/>
  <c r="X66" i="5"/>
  <c r="Z29" i="8" s="1"/>
  <c r="X62" i="5"/>
  <c r="Z25" i="8" s="1"/>
  <c r="X58" i="5"/>
  <c r="Z21" i="8" s="1"/>
  <c r="X54" i="5"/>
  <c r="Z17" i="8" s="1"/>
  <c r="X50" i="5"/>
  <c r="Z13" i="8" s="1"/>
  <c r="X46" i="5"/>
  <c r="Z9" i="8" s="1"/>
  <c r="X42" i="5"/>
  <c r="Z5" i="8" s="1"/>
  <c r="X72" i="5"/>
  <c r="Z35" i="8" s="1"/>
  <c r="X67" i="5"/>
  <c r="Z30" i="8" s="1"/>
  <c r="X61" i="5"/>
  <c r="Z24" i="8" s="1"/>
  <c r="X56" i="5"/>
  <c r="Z19" i="8" s="1"/>
  <c r="X51" i="5"/>
  <c r="Z14" i="8" s="1"/>
  <c r="X45" i="5"/>
  <c r="Z8" i="8" s="1"/>
  <c r="X71" i="5"/>
  <c r="Z34" i="8" s="1"/>
  <c r="X65" i="5"/>
  <c r="Z28" i="8" s="1"/>
  <c r="X60" i="5"/>
  <c r="Z23" i="8" s="1"/>
  <c r="X55" i="5"/>
  <c r="Z18" i="8" s="1"/>
  <c r="X49" i="5"/>
  <c r="Z12" i="8" s="1"/>
  <c r="X44" i="5"/>
  <c r="Z7" i="8" s="1"/>
  <c r="X69" i="5"/>
  <c r="Z32" i="8" s="1"/>
  <c r="X59" i="5"/>
  <c r="Z22" i="8" s="1"/>
  <c r="X48" i="5"/>
  <c r="Z11" i="8" s="1"/>
  <c r="X52" i="5"/>
  <c r="Z15" i="8" s="1"/>
  <c r="X68" i="5"/>
  <c r="Z31" i="8" s="1"/>
  <c r="X57" i="5"/>
  <c r="Z20" i="8" s="1"/>
  <c r="X47" i="5"/>
  <c r="Z10" i="8" s="1"/>
  <c r="X64" i="5"/>
  <c r="Z27" i="8" s="1"/>
  <c r="X53" i="5"/>
  <c r="Z16" i="8" s="1"/>
  <c r="X43" i="5"/>
  <c r="Z6" i="8" s="1"/>
  <c r="Z36" i="8"/>
  <c r="X63" i="5"/>
  <c r="Z26" i="8" s="1"/>
  <c r="X41" i="5"/>
  <c r="Z4" i="8" s="1"/>
  <c r="D3" i="8"/>
  <c r="D29" i="8"/>
  <c r="D20" i="8"/>
  <c r="D17" i="8"/>
  <c r="D7" i="8"/>
  <c r="D30" i="8"/>
  <c r="D10" i="8"/>
  <c r="D22" i="8"/>
  <c r="C13" i="8" l="1"/>
  <c r="D49" i="8"/>
  <c r="F49" i="8" s="1"/>
  <c r="C16" i="8"/>
  <c r="D52" i="8"/>
  <c r="F52" i="8" s="1"/>
  <c r="C5" i="8"/>
  <c r="D41" i="8"/>
  <c r="F41" i="8" s="1"/>
  <c r="C6" i="8"/>
  <c r="D42" i="8"/>
  <c r="F42" i="8" s="1"/>
  <c r="C4" i="8"/>
  <c r="F40" i="8"/>
  <c r="C25" i="8"/>
  <c r="D61" i="8"/>
  <c r="F61" i="8" s="1"/>
  <c r="C19" i="8"/>
  <c r="D55" i="8"/>
  <c r="F55" i="8" s="1"/>
  <c r="C11" i="8"/>
  <c r="D47" i="8"/>
  <c r="F47" i="8" s="1"/>
  <c r="C33" i="8"/>
  <c r="D69" i="8"/>
  <c r="F69" i="8" s="1"/>
  <c r="C18" i="8"/>
  <c r="D54" i="8"/>
  <c r="F54" i="8" s="1"/>
  <c r="C34" i="8"/>
  <c r="D70" i="8"/>
  <c r="F70" i="8" s="1"/>
  <c r="C24" i="8"/>
  <c r="D60" i="8"/>
  <c r="F60" i="8" s="1"/>
  <c r="C32" i="8"/>
  <c r="D68" i="8"/>
  <c r="F68" i="8" s="1"/>
  <c r="C35" i="8"/>
  <c r="D71" i="8"/>
  <c r="F71" i="8" s="1"/>
  <c r="C28" i="8"/>
  <c r="D64" i="8"/>
  <c r="F64" i="8" s="1"/>
  <c r="C31" i="8"/>
  <c r="D67" i="8"/>
  <c r="F67" i="8" s="1"/>
  <c r="C23" i="8"/>
  <c r="D59" i="8"/>
  <c r="F59" i="8" s="1"/>
  <c r="C21" i="8"/>
  <c r="D57" i="8"/>
  <c r="F57" i="8" s="1"/>
  <c r="C26" i="8"/>
  <c r="D62" i="8"/>
  <c r="F62" i="8" s="1"/>
  <c r="C27" i="8"/>
  <c r="D63" i="8"/>
  <c r="F63" i="8" s="1"/>
  <c r="C8" i="8"/>
  <c r="D44" i="8"/>
  <c r="F44" i="8" s="1"/>
  <c r="C22" i="8"/>
  <c r="D58" i="8"/>
  <c r="F58" i="8" s="1"/>
  <c r="C10" i="8"/>
  <c r="D46" i="8"/>
  <c r="F46" i="8" s="1"/>
  <c r="C30" i="8"/>
  <c r="D66" i="8"/>
  <c r="F66" i="8" s="1"/>
  <c r="C7" i="8"/>
  <c r="D43" i="8"/>
  <c r="F43" i="8" s="1"/>
  <c r="C17" i="8"/>
  <c r="D53" i="8"/>
  <c r="F53" i="8" s="1"/>
  <c r="C20" i="8"/>
  <c r="D56" i="8"/>
  <c r="F56" i="8" s="1"/>
  <c r="C29" i="8"/>
  <c r="D65" i="8"/>
  <c r="F65" i="8" s="1"/>
  <c r="C3" i="8"/>
  <c r="D39" i="8"/>
  <c r="F39" i="8" s="1"/>
  <c r="D36" i="8"/>
  <c r="D12" i="8"/>
  <c r="A15" i="8"/>
  <c r="D15" i="8"/>
  <c r="D9" i="8"/>
  <c r="A14" i="8"/>
  <c r="D14" i="8"/>
  <c r="C9" i="8" l="1"/>
  <c r="D45" i="8"/>
  <c r="F45" i="8" s="1"/>
  <c r="C36" i="8"/>
  <c r="D72" i="8"/>
  <c r="F72" i="8" s="1"/>
  <c r="C15" i="8"/>
  <c r="D51" i="8"/>
  <c r="F51" i="8" s="1"/>
  <c r="C12" i="8"/>
  <c r="D48" i="8"/>
  <c r="F48" i="8" s="1"/>
  <c r="C14" i="8"/>
  <c r="D50" i="8"/>
  <c r="F50" i="8" s="1"/>
</calcChain>
</file>

<file path=xl/sharedStrings.xml><?xml version="1.0" encoding="utf-8"?>
<sst xmlns="http://schemas.openxmlformats.org/spreadsheetml/2006/main" count="420" uniqueCount="374">
  <si>
    <t>REFERENCE ELECTRIC FURNACE</t>
  </si>
  <si>
    <t>RESIDENTIAL SPACE HEATING</t>
  </si>
  <si>
    <t>ELECTRICITY</t>
  </si>
  <si>
    <t>DIESEL FUEL</t>
  </si>
  <si>
    <t>PIPELINE GAS</t>
  </si>
  <si>
    <t>LPG FUEL</t>
  </si>
  <si>
    <t>BIOMASS - WOOD</t>
  </si>
  <si>
    <t>KEROSENE FUEL</t>
  </si>
  <si>
    <t>REFERENCE AIR SOURCE HEAT PUMP - HEATING</t>
  </si>
  <si>
    <t>REFERENCE DISTILLATE FURNACE</t>
  </si>
  <si>
    <t>REFERENCE DISTILLATE BOILER/RADIATOR</t>
  </si>
  <si>
    <t>REFERENCE ELECTRIC UNIT HEATERS</t>
  </si>
  <si>
    <t>REFERENCE NATURAL GAS BOILER/RADIATOR</t>
  </si>
  <si>
    <t>REFERENCE LPG FURNACE</t>
  </si>
  <si>
    <t>REFERENCE GEOTHERMAL HEAT PUMP - HEATING</t>
  </si>
  <si>
    <t>CORDWOOD STOVES</t>
  </si>
  <si>
    <t>REFERENCE KEROSENE FURNACE</t>
  </si>
  <si>
    <t>REFERENCE NATURAL GAS FURNACE</t>
  </si>
  <si>
    <t>HIGH EFFICIENCY AIR SOURCE HEAT PUMP - HEATING</t>
  </si>
  <si>
    <t>HIGH EFFICIENCY GEOTHERMAL HEAT PUMP - HEATING</t>
  </si>
  <si>
    <t>INCANDESCENT GSL</t>
  </si>
  <si>
    <t>RESIDENTIAL LIGHTING</t>
  </si>
  <si>
    <t>CFL GSL</t>
  </si>
  <si>
    <t>LED GSL</t>
  </si>
  <si>
    <t>REFERENCE MEDIUM - DUTY DIESEL VEHICLE</t>
  </si>
  <si>
    <t>MEDIUM DUTY TRUCKS</t>
  </si>
  <si>
    <t>GASOLINE FUEL</t>
  </si>
  <si>
    <t>COMPRESSED PIPELINE GAS</t>
  </si>
  <si>
    <t>REFERENCE MEDIUM-DUTY GASOLINE VEHICLE</t>
  </si>
  <si>
    <t>REFERENCE MEDIUM-DUTY CNG VEHICLE</t>
  </si>
  <si>
    <t>REFERENCE GAS WATER HEATER</t>
  </si>
  <si>
    <t>RESIDENTIAL WATER HEATING</t>
  </si>
  <si>
    <t xml:space="preserve">SOLAR </t>
  </si>
  <si>
    <t>REFERENCE DISTILLATE WATER HEATER</t>
  </si>
  <si>
    <t>REFERENCE LPG WATER HEATER</t>
  </si>
  <si>
    <t>REFERENCE ELECTRIC RESISTANCE WATER HEATER</t>
  </si>
  <si>
    <t>REFERENCE ELECTRIC HEAT PUMP WATER HEATER</t>
  </si>
  <si>
    <t>HIGH EFFICIENCY ELECTRIC HEAT PUMP WATER HEATER</t>
  </si>
  <si>
    <t>SOLAR WATER HEATER WITH ELECTRIC BACKUP</t>
  </si>
  <si>
    <t>HIGH EFFICIENCY ELECTRIC RESISTANCE WATER HEATER</t>
  </si>
  <si>
    <t>REFERENCE CENTRAL AIR CONDITIONER</t>
  </si>
  <si>
    <t>RESIDENTIAL AIR CONDITIONING</t>
  </si>
  <si>
    <t>HIGH EFFICIENCY CENTRAL AIR CONDITIONER</t>
  </si>
  <si>
    <t>REFERENCE AIR SOURCE HEAT PUMP - COOLING</t>
  </si>
  <si>
    <t>REFERENCE GEOTHERMAL HEAT PUMP - COOLING</t>
  </si>
  <si>
    <t>HIGH EFFICIENCY AIR SOURCE HEAT PUMP - COOLING</t>
  </si>
  <si>
    <t>HIGH EFFICIENCY GEOTHERMAL HEAT PUMP - COOLING</t>
  </si>
  <si>
    <t>REFERENCE TOP MOUNT REFRIGERATOR</t>
  </si>
  <si>
    <t>RESIDENTIAL REFRIGERATION</t>
  </si>
  <si>
    <t>HIGH EFFICIENCY TOP MOUNT REFRIGERATOR</t>
  </si>
  <si>
    <t>REFERENCE BOTTOM MOUNT REFRIGERATOR</t>
  </si>
  <si>
    <t>HIGH EFFICIENCY BOTTOM MOUNT REFRIGERATOR</t>
  </si>
  <si>
    <t>REFERENCE SIDE MOUNT REFRIGERATOR</t>
  </si>
  <si>
    <t>HIGH EFFICIENCY SIDE MOUNT REFRIGERATOR</t>
  </si>
  <si>
    <t>REFERENCE UPRIGHT FREEZER</t>
  </si>
  <si>
    <t>RESIDENTIAL FREEZING</t>
  </si>
  <si>
    <t>REFERENCE CHEST FREEZER</t>
  </si>
  <si>
    <t>REFERENCE GAS COOKTOP/STOVE</t>
  </si>
  <si>
    <t>RESIDENTIAL COOKING</t>
  </si>
  <si>
    <t>ELECTRIC COOKTOP/STOVE</t>
  </si>
  <si>
    <t>REFERENCE CLOTHES WASHER - FRONT LOADING</t>
  </si>
  <si>
    <t>RESIDENTIAL CLOTHES WASHING</t>
  </si>
  <si>
    <t>HIGH EFFICIENCY CLOTHES WASHER - FRONT LOADING</t>
  </si>
  <si>
    <t>REFERENCE CLOTHES WASHER - TOP LOADING</t>
  </si>
  <si>
    <t>REFERENCE ELECTRIC CLOTHES DRYER</t>
  </si>
  <si>
    <t>RESIDENTIAL CLOTHES DRYING</t>
  </si>
  <si>
    <t>HIGH EFFICIENCY ELECTRIC CLOTHES DRYER</t>
  </si>
  <si>
    <t>REFERENCE GAS CLOTHES DRYER</t>
  </si>
  <si>
    <t>REFERENCE DISHWASHER</t>
  </si>
  <si>
    <t>RESIDENTIAL DISHWASHING</t>
  </si>
  <si>
    <t>REFERENCE NATURAL GAS HEAT PUMP  - HEATING</t>
  </si>
  <si>
    <t>REFERENCE NATURAL GAS HEAT PUMP  - COOLING</t>
  </si>
  <si>
    <t>REFERENCE ROOM AIR CONDITIONER</t>
  </si>
  <si>
    <t>HIGH EFFICIENCY ROOM AIR CONDITIONER</t>
  </si>
  <si>
    <t>REFERENCE LPG COOKTOP/STOVE</t>
  </si>
  <si>
    <t>INCANDESCENT REFLECTOR</t>
  </si>
  <si>
    <t>CFL REFLECTOR</t>
  </si>
  <si>
    <t>HALOGEN REFLECTOR</t>
  </si>
  <si>
    <t>LED REFLECTOR</t>
  </si>
  <si>
    <t>T-12 LINEAR FLUORESCENT</t>
  </si>
  <si>
    <t>T-8 LINEAR FLUORESCENT</t>
  </si>
  <si>
    <t>LED LINEAR FLUORESCENT</t>
  </si>
  <si>
    <t>LED EXTERIOR</t>
  </si>
  <si>
    <t>HID EXTERIOR</t>
  </si>
  <si>
    <t>CFL EXTERIOR</t>
  </si>
  <si>
    <t>INCANDESCENT EXTERIOR</t>
  </si>
  <si>
    <t>REFERENCE COMMERCIAL GAS FURNACE</t>
  </si>
  <si>
    <t>COMMERCIAL SPACE HEATING</t>
  </si>
  <si>
    <t>HIGH EFFICIENCY COMMERCIAL GAS FURNACE</t>
  </si>
  <si>
    <t>REFERENCE COMMERCIAL DISTILLATE FURNACE</t>
  </si>
  <si>
    <t>REFERENCE COMMERCIAL AIR SOURCE HEAT PUMP - COOLING</t>
  </si>
  <si>
    <t>COMMERCIAL AIR CONDITIONING</t>
  </si>
  <si>
    <t>REFERENCE COMMERCIAL GAS BOILER</t>
  </si>
  <si>
    <t>HIGH EFFICIENCY COMMERCIAL GAS BOILER</t>
  </si>
  <si>
    <t>REFERENCE COMMERCIAL DISTILLATE BOILER</t>
  </si>
  <si>
    <t>HIGH EFFICIENCY COMMERCIAL DISTILLATE BOILER</t>
  </si>
  <si>
    <t>REFERENCE COMMERCIAL AIR SOURCE HEAT PUMP - HEATING</t>
  </si>
  <si>
    <t>HIGH EFFICIENCY COMMERCIAL AIR SOURCE HEAT PUMP - HEATING</t>
  </si>
  <si>
    <t>HIGH EFFICIENCY COMMERCIAL AIR SOURCE HEAT PUMP - COOLING</t>
  </si>
  <si>
    <t>REFERENCE COMMERCIAL GAS HEAT PUMP - COOLING</t>
  </si>
  <si>
    <t>ELECTRIC RESISTANCE HEAT</t>
  </si>
  <si>
    <t>REFERENCE COMMERCIAL GROUND SOURCE HEAT PUMP - HEATING</t>
  </si>
  <si>
    <t>HIGH EFFICIENCY COMMERCIAL GROUND SOURCE HEAT PUMP - HEATING</t>
  </si>
  <si>
    <t>COMMERCIAL ELECTRIC BOILER</t>
  </si>
  <si>
    <t>REFERENCE COMMERCIAL GROUND SOURCE HEAT PUMP -COOLING</t>
  </si>
  <si>
    <t>HIGH EFFICIENCY COMMERCIAL GROUND SOURCE HEAT PUMP - COOLING</t>
  </si>
  <si>
    <t>REFERENCE SCROLL CHILLER</t>
  </si>
  <si>
    <t>HIGH EFFICIENCY SCROLL CHILLER</t>
  </si>
  <si>
    <t>REFERENCE SCREW CHILLER</t>
  </si>
  <si>
    <t>HIGH EFFICIENCY SCREW CHILLER</t>
  </si>
  <si>
    <t>REFERENCE RECIPROCATING CHILLER</t>
  </si>
  <si>
    <t>HIGH EFFICIENCY RECIPROCATING CHILLER</t>
  </si>
  <si>
    <t>REFERENCE CENTRIFUGAL CHILLER</t>
  </si>
  <si>
    <t>HIGH EFFICIENCY CENTRIFUGAL CHILLER</t>
  </si>
  <si>
    <t>REFERENCE ROOFTOP AIR CONDITIONER</t>
  </si>
  <si>
    <t>HIGH EFFICIENCY ROOFTOP AIR CONDITIONER</t>
  </si>
  <si>
    <t>REFERENCE WALL/ROOM AIR CONDITIONER</t>
  </si>
  <si>
    <t>HIGH EFFICIENCY WALL/ROOM AIR CONDITIONER</t>
  </si>
  <si>
    <t>REFERENCE COMMERCIAL CENTRAL AIR CONDITIONER</t>
  </si>
  <si>
    <t>HIGH EFFICIENCY COMMERCIAL CENTRAL AIR CONDITIONER</t>
  </si>
  <si>
    <t>REFERENCE COMMERCIAL GAS ABSORPTION CHILLER</t>
  </si>
  <si>
    <t>REFERENCE COMMERCIAL GAS ENGINE-DRIVEN CHILLER</t>
  </si>
  <si>
    <t>REFERENCE GAS-DRIVEN AC</t>
  </si>
  <si>
    <t>REFERENCE CONSTANT AIR COMMERCIAL VENTILATION SYSTEM</t>
  </si>
  <si>
    <t>COMMERCIAL VENTILATION</t>
  </si>
  <si>
    <t>HIGH EFFICIENCY CONSTANT AIR COMMERCIAL VENTILATION SYSTEM</t>
  </si>
  <si>
    <t>REFERENCE VARIABLE AIR COMMERCIAL VENTILATION SYSTEM</t>
  </si>
  <si>
    <t>HIGH EFFICIENCY VARIABLE AIR COMMERCIAL VENTILATION SYSTEM</t>
  </si>
  <si>
    <t>RANGE, ELECTRIC, 4 BURNER, OVEN, 11" GRIDDLE</t>
  </si>
  <si>
    <t>COMMERCIAL COOKING</t>
  </si>
  <si>
    <t>RANGE, ELECTRIC-INDUCTION, 4 BURNER, OVEN, 11" GRIDDLE</t>
  </si>
  <si>
    <t>RANGE, GAS, 4 BURNER, OVEN, 11" GRIDDLE</t>
  </si>
  <si>
    <t>RANGE, GAS, 4 POWERED BURNERS, CONVECT. OVEN, 11" GRIDDLE</t>
  </si>
  <si>
    <t>REFERENCE SUPERMARKET DISPLAY CASES</t>
  </si>
  <si>
    <t>COMMERCIAL REFRIGERATION</t>
  </si>
  <si>
    <t>HIGH EFFICIENCY SUPERMARKET DISPLAY CASES</t>
  </si>
  <si>
    <t>REFERENCE COMMERCIAL COMPRESSOR RACK SYSTEMS</t>
  </si>
  <si>
    <t>REFERENCE COMMERCIAL CONDENSERS</t>
  </si>
  <si>
    <t>REFERENCE COMMERCIAL WALK-IN REFRIGERATORS</t>
  </si>
  <si>
    <t>HIGH EFFICIENCY COMMERCIAL WALK-IN REFRIGERATORS</t>
  </si>
  <si>
    <t>REFERENCE COMMERCIAL WALK-IN FREEZERS</t>
  </si>
  <si>
    <t>HIGH EFFICIENCY COMMERCIAL WALK-IN FREEZERS</t>
  </si>
  <si>
    <t>REFERENCE COMMERCIAL REACH-IN REFRIGERATORS</t>
  </si>
  <si>
    <t>HIGH EFFICIENCY COMMERCIAL REACH-IN REFRIGERATORS</t>
  </si>
  <si>
    <t>REFERENCE COMMERCIAL REACH-IN FREEZERS</t>
  </si>
  <si>
    <t>HIGH EFFICIENCY COMMERCIAL REACH-IN FREEZERS</t>
  </si>
  <si>
    <t>REFERENCE COMMERCIAL ICE-MACHINES</t>
  </si>
  <si>
    <t>REFERENCE COMMERCIAL BEVERAGE MERCHANDISERS</t>
  </si>
  <si>
    <t>HIGH EFFICIENCY COMMERCIAL BEVERAGE MERCHANDISERS</t>
  </si>
  <si>
    <t>REFERENCE COMMERCIAL REFRIGERATED VENDING MACHINES</t>
  </si>
  <si>
    <t>COMMERCIAL ELECTRIC BOOSTER WATER HEATER</t>
  </si>
  <si>
    <t>COMMERCIAL WATER HEATING</t>
  </si>
  <si>
    <t>COMMERCIAL SOLAR WATER HEATER WITH ELECTRIC BACKUP</t>
  </si>
  <si>
    <t>COMMERCIAL REFERENCE HEAT PUMP STORAGE WATER HEATER</t>
  </si>
  <si>
    <t>COMMERCIAL HIGH EFFICIENCY HEAT PUMP STORAGE WATER HEATER</t>
  </si>
  <si>
    <t>COMMERCIAL REFERENCE GAS STORAGE WATER HEATER</t>
  </si>
  <si>
    <t>COMMERCIAL HIGH EFFICIENCY GAS STORAGE WATER HEATER</t>
  </si>
  <si>
    <t>COMMERCIAL ELECTRIC RESISTANCE STORAGE WATER HEATER</t>
  </si>
  <si>
    <t>COMMERCIAL REFERENCE OIL WATER HEATER</t>
  </si>
  <si>
    <t>COMMERCIAL HIGH EFFICIENCY OIL WATER HEATER</t>
  </si>
  <si>
    <t>REFERENCE LPG MEDIUM-DUTY VEHICLE</t>
  </si>
  <si>
    <t>BATTERY ELECTRIC MEDIUM-DUTY VEHICLE</t>
  </si>
  <si>
    <t>REFERENCE DIESEL HEAVY-DUTY VEHICLE</t>
  </si>
  <si>
    <t>HEAVY DUTY TRUCKS</t>
  </si>
  <si>
    <t>LIQUEFIED PIPELINE GAS</t>
  </si>
  <si>
    <t>LNG HEAVY-DUTY VEHICLE</t>
  </si>
  <si>
    <t>REFERENCE GASOLINE HEAVY-DUTY VEHICLE</t>
  </si>
  <si>
    <t>REFERENCE PROPANE HEAVY-DUTY VEHICLE</t>
  </si>
  <si>
    <t>REFERENCE GASOLINE LIGHT-DUTY AUTO</t>
  </si>
  <si>
    <t>LIGHT DUTY AUTOS</t>
  </si>
  <si>
    <t>LIQUID HYDROGEN</t>
  </si>
  <si>
    <t>ELECTRIC LIGHT-DUTY AUTO - 200 MILE RANGE</t>
  </si>
  <si>
    <t>PHEV - 50 MILE RANGE - LIGHT DUTY AUTO</t>
  </si>
  <si>
    <t>PHEV - 25 MILE RANGE - LIGHT DUTY AUTO</t>
  </si>
  <si>
    <t>CNG LIGHT-DUTY AUTO</t>
  </si>
  <si>
    <t>PROPANE ICE LIGHT-DUTY AUTO</t>
  </si>
  <si>
    <t>HYDROGEN FUEL-CELL LIGHT-DUTY AUTO</t>
  </si>
  <si>
    <t>DIESEL - ELECTRIC HYBRID LIGHT-DUTY AUTO</t>
  </si>
  <si>
    <t>GASOLINE-ELECTRIC HYBRID LIGHT-DUTY AUTO</t>
  </si>
  <si>
    <t>REFERENCE TDI LIGHT-DUTY AUTO</t>
  </si>
  <si>
    <t>REFERENCE GASOLINE LIGHT-DUTY TRUCK</t>
  </si>
  <si>
    <t>LIGHT DUTY TRUCKS</t>
  </si>
  <si>
    <t>ELECTRIC LIGHT-DUTY TRUCK - 200 MILE RANGE</t>
  </si>
  <si>
    <t>PHEV - GASOLINE - 50 MILE RANGE - LIGHT DUTY TRUCK</t>
  </si>
  <si>
    <t>PHEV - GASOLINE - 25 MILE RANGE - LIGHT DUTY TRUCK</t>
  </si>
  <si>
    <t>CNG LIGHT-DUTY TRUCK</t>
  </si>
  <si>
    <t>PROPANE ICE LIGHT-DUTY TRUCK</t>
  </si>
  <si>
    <t>HYDROGEN FUEL-CELL LIGHT-DUTY TRUCK</t>
  </si>
  <si>
    <t>ELECTRIC - DIESEL HYBRID LIGHT-DUTY TRUCK</t>
  </si>
  <si>
    <t>ELECTRIC - GASOLINE HYBRID LIGHT-DUTY TRUCK</t>
  </si>
  <si>
    <t>REFERENCE TDI LIGHT-DUTY TRUCK</t>
  </si>
  <si>
    <t>ELECTRIC HEAVY DUTY VEHICLE</t>
  </si>
  <si>
    <t>REFERENCE INDUSTRIAL NATURAL GAS FURNACE</t>
  </si>
  <si>
    <t>INDUSTRIAL SPACE HEATING</t>
  </si>
  <si>
    <t>REFERENCE INDUSTRIAL AIR SOURCE HEAT PUMP</t>
  </si>
  <si>
    <t>INDUSTRIAL RESIDUAL FUEL OIL OIL BOILER</t>
  </si>
  <si>
    <t>INDUSTRIAL BOILERS</t>
  </si>
  <si>
    <t>RESIDUAL FUEL OIL</t>
  </si>
  <si>
    <t>COAL</t>
  </si>
  <si>
    <t>OTHER PETROLEUM</t>
  </si>
  <si>
    <t>PETROLEUM COKE</t>
  </si>
  <si>
    <t>INDUSTRIAL COAL BOILER</t>
  </si>
  <si>
    <t>INDUSTRIAL DISTILLATE FUEL OIL BOILER</t>
  </si>
  <si>
    <t>INDUSTRIAL PIPELINE GAS BOILER</t>
  </si>
  <si>
    <t>ELECTRIC BOILER</t>
  </si>
  <si>
    <t>INDUSTRIAL PETROLEUM COKE BOILER</t>
  </si>
  <si>
    <t>INDUSTRIAL LPG BOILER</t>
  </si>
  <si>
    <t>INDUSTRIAL OTHER PETROLEUM BOILER</t>
  </si>
  <si>
    <t>INDUSTRIAL INDUCTION FURNACE</t>
  </si>
  <si>
    <t>INDUSTRIAL PROCESS HEAT</t>
  </si>
  <si>
    <t>INDUSTRIAL PROCESS HEAT  - HEAT PUMP</t>
  </si>
  <si>
    <t>INDUSTRIAL DISTILLATE OVEN/FURNACE</t>
  </si>
  <si>
    <t>INDUSTRIAL LPG OVEN/FURNACE</t>
  </si>
  <si>
    <t>INDUSTRIAL GAS OVEN/FURNACE</t>
  </si>
  <si>
    <t>INDUSTRIAL OTHER PETROLEUM OVEN/FURNACE</t>
  </si>
  <si>
    <t>INDUSTRIAL RESIDUAL FUEL OIL OVEN/FURNACE</t>
  </si>
  <si>
    <t>INDUSTRIAL ELECTRIC RESISTANCE HEAT/MELT</t>
  </si>
  <si>
    <t>INDUSTRIAL COAL OVEN/FURNACE</t>
  </si>
  <si>
    <t>ELECTRIC MACHINE DRIVE</t>
  </si>
  <si>
    <t>INDUSTRIAL MACHINE DRIVES</t>
  </si>
  <si>
    <t>NATURAL GAS MACHINE DRIVE</t>
  </si>
  <si>
    <t>LPG MACHINE DRIVE</t>
  </si>
  <si>
    <t>DISTILLATE MACHINE DRIVE</t>
  </si>
  <si>
    <t>ELECTRIC LIGHT-DUTY AUTO - 100 MILE RANGE</t>
  </si>
  <si>
    <t>ELECTRIC LIGHT-DUTY AUTO - 300 MILE RANGE</t>
  </si>
  <si>
    <t>ELECTRIC LIGHT-DUTY TRUCK - 100 MILE RANGE</t>
  </si>
  <si>
    <t>ELECTRIC LIGHT-DUTY TRUCK - 300 MILE RANGE</t>
  </si>
  <si>
    <t>ELECTRIC TRANSIT BUS</t>
  </si>
  <si>
    <t>TRANSIT BUSES</t>
  </si>
  <si>
    <t>DIESEL TRANSIT BUS</t>
  </si>
  <si>
    <t>CNG TRANSIT BUS</t>
  </si>
  <si>
    <t>HYBRID ELECTRIC TRANSIT BUS</t>
  </si>
  <si>
    <t>GASOLINE TRANSIT BUS</t>
  </si>
  <si>
    <t>DUCTLESS MINI-SPLIT HEAT PUMP - HEATING</t>
  </si>
  <si>
    <t>DUCTLESS MINI-SPLIT HEAT PUMP - COOLING</t>
  </si>
  <si>
    <t>THROUGH-THE-WALL HEAT PUMP - HEATING</t>
  </si>
  <si>
    <t>THROUGH-THE-WALL HEAT PUMP - COOLING</t>
  </si>
  <si>
    <t>REFERENCE COMMERCIAL AIR SOURCE HEAT PUMP - COOLING (WITH FLEX COST)</t>
  </si>
  <si>
    <t>HIGH EFFICIENCY COMMERCIAL AIR SOURCE HEAT PUMP - COOLING (WITH FLEX COST)</t>
  </si>
  <si>
    <t>REFERENCE COMMERCIAL GROUND SOURCE HEAT PUMP -COOLING (WITH FLEX COST)</t>
  </si>
  <si>
    <t>HIGH EFFICIENCY COMMERCIAL GROUND SOURCE HEAT PUMP - COOLING (WITH FLEX COST)</t>
  </si>
  <si>
    <t>REFERENCE AIR SOURCE HEAT PUMP - COOLING (WITH FLEX COST)</t>
  </si>
  <si>
    <t>REFERENCE GEOTHERMAL HEAT PUMP - COOLING (WITH FLEX COST)</t>
  </si>
  <si>
    <t>HIGH EFFICIENCY AIR SOURCE HEAT PUMP - COOLING (WITH FLEX COST)</t>
  </si>
  <si>
    <t>HIGH EFFICIENCY GEOTHERMAL HEAT PUMP - COOLING (WITH FLEX COST)</t>
  </si>
  <si>
    <t>DUCTLESS MINI-SPLIT HEAT PUMP - COOLING (WITH FLEX COST)</t>
  </si>
  <si>
    <t>THROUGH-THE-WALL HEAT PUMP - COOLING (WITH FLEX COST)</t>
  </si>
  <si>
    <t>INDUSTRIAL IR PROCESSING</t>
  </si>
  <si>
    <t>INDUSTRIAL DRYING</t>
  </si>
  <si>
    <t>INDUSTRIAL UV CURING</t>
  </si>
  <si>
    <t>INDUSTRIAL CURING</t>
  </si>
  <si>
    <t>INDUSTRIAL INDUCTION FURNACE_CURING</t>
  </si>
  <si>
    <t>INDUSTRIAL PROCESS HEAT  - HEAT PUMP_CURING</t>
  </si>
  <si>
    <t>INDUSTRIAL DISTILLATE OVEN/FURNACE_CURING</t>
  </si>
  <si>
    <t>INDUSTRIAL LPG OVEN/FURNACE_CURING</t>
  </si>
  <si>
    <t>INDUSTRIAL GAS OVEN/FURNACE_CURING</t>
  </si>
  <si>
    <t>INDUSTRIAL OTHER PETROLEUM OVEN/FURNACE_CURING</t>
  </si>
  <si>
    <t>INDUSTRIAL RESIDUAL FUEL OIL OVEN/FURNACE_CURING</t>
  </si>
  <si>
    <t>INDUSTRIAL ELECTRIC RESISTANCE HEAT/MELT_CURING</t>
  </si>
  <si>
    <t>INDUSTRIAL COAL OVEN/FURNACE_CURING</t>
  </si>
  <si>
    <t>INDUSTRIAL INDUCTION FURNACE_DRYING</t>
  </si>
  <si>
    <t>INDUSTRIAL PROCESS HEAT  - HEAT PUMP_DRYING</t>
  </si>
  <si>
    <t>INDUSTRIAL DISTILLATE OVEN/FURNACE_DRYING</t>
  </si>
  <si>
    <t>INDUSTRIAL LPG OVEN/FURNACE_DRYING</t>
  </si>
  <si>
    <t>INDUSTRIAL GAS OVEN/FURNACE_DRYING</t>
  </si>
  <si>
    <t>INDUSTRIAL OTHER PETROLEUM OVEN/FURNACE_DRYING</t>
  </si>
  <si>
    <t>INDUSTRIAL RESIDUAL FUEL OIL OVEN/FURNACE_DRYING</t>
  </si>
  <si>
    <t>INDUSTRIAL ELECTRIC RESISTANCE HEAT/MELT_DRYING</t>
  </si>
  <si>
    <t>INDUSTRIAL COAL OVEN/FURNACE_DRYING</t>
  </si>
  <si>
    <t>LAMP: 100 EQUIVALENT A19 HALOGEN</t>
  </si>
  <si>
    <t>COMMERCIAL LIGHTING</t>
  </si>
  <si>
    <t>LAMP: 100W A19 INCANDESCENT</t>
  </si>
  <si>
    <t>LAMP: 100W EQUIVALENT CFL BARE SPIRAL</t>
  </si>
  <si>
    <t>LAMP: 100W EQUIVALENT LED A LAMP</t>
  </si>
  <si>
    <t>LAMP: HALOGEN INFRARED REFLECTOR (HIR)  PAR38</t>
  </si>
  <si>
    <t>LAMP: HALOGEN PAR 38</t>
  </si>
  <si>
    <t xml:space="preserve">LAMP: LED PAR 38 </t>
  </si>
  <si>
    <t>LAMP: LED PAR 38 - HIGH EFFICIENCY</t>
  </si>
  <si>
    <t>4FT LFL: LED INTEGRATED LUMINAIRE</t>
  </si>
  <si>
    <t>4FT LFL: LED INTEGRATED LUMINAIRE - HIGH EFFICIENCY</t>
  </si>
  <si>
    <t>4FT LFL: T5 F28</t>
  </si>
  <si>
    <t>4FT LFL: T5 F28 2015 - HIGH EFFICIENCY</t>
  </si>
  <si>
    <t>4FT LFL: T8 F32 COMMODITY</t>
  </si>
  <si>
    <t>8FT LFL: LED INTEGRATED LUMINAIRE</t>
  </si>
  <si>
    <t>8FT LFL: T8 F59</t>
  </si>
  <si>
    <t>8FT LFL: T8 F59 - HIGH EFFICIENCY</t>
  </si>
  <si>
    <t>8FT LFL: T8 F59 HE</t>
  </si>
  <si>
    <t>8FT LFL: T8 F96 HO</t>
  </si>
  <si>
    <t>8FT LFL: T8 F96 HO - HIGH EFFICIENCY</t>
  </si>
  <si>
    <t>LOW-BAY LFL: LED INTEGRATED LUMINAIRE</t>
  </si>
  <si>
    <t>LOW-BAY LFL: MERCURY VAPOR</t>
  </si>
  <si>
    <t>LOW-BAY LFL: METAL HALIDE</t>
  </si>
  <si>
    <t>LOW-BAY LFL: SODIUM VAPOR</t>
  </si>
  <si>
    <t>HIGH-BAY LFL: LED INTEGRATED LUMINAIRE</t>
  </si>
  <si>
    <t>HIGH-BAY LFL: SODIUM VAPOR</t>
  </si>
  <si>
    <t>HIGH-BAY LFL: T5 4XF54 HO HIGH BAY</t>
  </si>
  <si>
    <t>RESIDENTIAL COMPUTERS AND RELATED</t>
  </si>
  <si>
    <t>RESIDENTIAL SECONDARY HEATING</t>
  </si>
  <si>
    <t>RESIDENTIAL TELEVISIONS AND RELATED</t>
  </si>
  <si>
    <t>RESIDENTIAL FURNACE FANS</t>
  </si>
  <si>
    <t>RESIDENTIAL OTHER USES</t>
  </si>
  <si>
    <t>OFFICE EQUIPMENT (P.C.)</t>
  </si>
  <si>
    <t>OFFICE EQUIPMENT (NON-P.C.)</t>
  </si>
  <si>
    <t>COMMERCIAL OTHER</t>
  </si>
  <si>
    <t>DISTRICT SERVICES</t>
  </si>
  <si>
    <t>STEAM</t>
  </si>
  <si>
    <t>SCHOOL AND INTERCITY BUSES</t>
  </si>
  <si>
    <t>PASSENGER RAIL</t>
  </si>
  <si>
    <t>FREIGHT RAIL</t>
  </si>
  <si>
    <t>AVIATION</t>
  </si>
  <si>
    <t>JET FUEL</t>
  </si>
  <si>
    <t>DOMESTIC SHIPPING</t>
  </si>
  <si>
    <t>MILITARY USE</t>
  </si>
  <si>
    <t>MOTORCYCLES</t>
  </si>
  <si>
    <t>LUBRICANTS</t>
  </si>
  <si>
    <t>INTERNATIONAL SHIPPING</t>
  </si>
  <si>
    <t>RECREATIONAL BOATS</t>
  </si>
  <si>
    <t>AGRICULTURE-CROPS</t>
  </si>
  <si>
    <t>MUNICIPAL SOLID WASTE</t>
  </si>
  <si>
    <t>AGRICULTURE-OTHER</t>
  </si>
  <si>
    <t>METAL AND OTHER NON-METALLIC MINING</t>
  </si>
  <si>
    <t>CONSTRUCTION</t>
  </si>
  <si>
    <t>ASPHALT</t>
  </si>
  <si>
    <t>FOOD AND KINDRED PRODUCTS</t>
  </si>
  <si>
    <t>PAPER AND ALLIED PRODUCTS</t>
  </si>
  <si>
    <t>BULK CHEMICALS</t>
  </si>
  <si>
    <t>PETROCHEMICAL FEEDSTOCKS</t>
  </si>
  <si>
    <t>LPG FEEDSTOCKS</t>
  </si>
  <si>
    <t>NATURAL GAS FEEDSTOCKS</t>
  </si>
  <si>
    <t>GLASS AND GLASS PRODUCTS</t>
  </si>
  <si>
    <t>CEMENT</t>
  </si>
  <si>
    <t>COKING COAL</t>
  </si>
  <si>
    <t xml:space="preserve">IRON AND STEEL </t>
  </si>
  <si>
    <t>ALUMINUM INDUSTRY</t>
  </si>
  <si>
    <t>FABRICATED METAL PRODUCTS</t>
  </si>
  <si>
    <t>MACHINERY</t>
  </si>
  <si>
    <t>COMPUTER AND ELECTRONIC PRODUCTS</t>
  </si>
  <si>
    <t>TRANSPORTATION EQUIPMENT</t>
  </si>
  <si>
    <t>ELECTRICAL EQUIP., APPLIANCES, AND COMPONENTS</t>
  </si>
  <si>
    <t>WOOD PRODUCTS</t>
  </si>
  <si>
    <t>PLASTIC AND RUBBER PRODUCTS</t>
  </si>
  <si>
    <t>BALANCE OF MANUFACTURING OTHER</t>
  </si>
  <si>
    <t>MWh (equivalent)</t>
  </si>
  <si>
    <t>Residential</t>
  </si>
  <si>
    <t>Transportation</t>
  </si>
  <si>
    <t>Commercial</t>
  </si>
  <si>
    <t>Productive</t>
  </si>
  <si>
    <t>Emissions (kg / mmBtu)</t>
  </si>
  <si>
    <t>SOURCE: https://www.eia.gov/environment/emissions/co2_vol_mass.php</t>
  </si>
  <si>
    <t>Emissions (metric ton per MWh equivalent)</t>
  </si>
  <si>
    <t>CLEAN</t>
  </si>
  <si>
    <t>Total</t>
  </si>
  <si>
    <t>% Change from 2005</t>
  </si>
  <si>
    <t>Electricity</t>
  </si>
  <si>
    <t>Other Sectors</t>
  </si>
  <si>
    <t>1=Conventional</t>
  </si>
  <si>
    <t>2=Heating</t>
  </si>
  <si>
    <t>3=Transport</t>
  </si>
  <si>
    <t>4=Hydrogen</t>
  </si>
  <si>
    <t>0=Other</t>
  </si>
  <si>
    <t>Conventional</t>
  </si>
  <si>
    <t>Heating</t>
  </si>
  <si>
    <t>Transport</t>
  </si>
  <si>
    <t>Other</t>
  </si>
  <si>
    <t>TOTAL</t>
  </si>
  <si>
    <t>Difference</t>
  </si>
  <si>
    <t>CONV</t>
  </si>
  <si>
    <t>HEAT</t>
  </si>
  <si>
    <t>TRA</t>
  </si>
  <si>
    <t>H2 (tons)</t>
  </si>
  <si>
    <t>CO</t>
  </si>
  <si>
    <t>Electricity Share</t>
  </si>
  <si>
    <t>CO State</t>
  </si>
  <si>
    <t>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</si>
</sst>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0"/>
    <numFmt numFmtId="165" formatCode="#,##0.0"/>
    <numFmt numFmtId="166" formatCode="_(* #,##0_);_(* \(#,##0\);_(* &quot;-&quot;??_);_(@_)"/>
    <numFmt numFmtId="167" formatCode="0.000000%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Open Sans Regular"/>
    </font>
    <font>
      <b/>
      <sz val="12"/>
      <color theme="1"/>
      <name val="Open Sans Regular"/>
    </font>
    <font>
      <i/>
      <sz val="12"/>
      <color theme="1"/>
      <name val="Open Sans Regula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8">
    <xf numFmtId="0" fontId="0" fillId="0" borderId="0" xfId="0"/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18" fillId="0" borderId="0" xfId="1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164" fontId="18" fillId="34" borderId="0" xfId="0" applyNumberFormat="1" applyFont="1" applyFill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164" fontId="18" fillId="34" borderId="11" xfId="0" applyNumberFormat="1" applyFont="1" applyFill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164" fontId="18" fillId="34" borderId="0" xfId="0" applyNumberFormat="1" applyFont="1" applyFill="1" applyBorder="1" applyAlignment="1">
      <alignment horizontal="center"/>
    </xf>
    <xf numFmtId="0" fontId="19" fillId="0" borderId="14" xfId="0" applyNumberFormat="1" applyFont="1" applyBorder="1" applyAlignment="1">
      <alignment horizontal="center"/>
    </xf>
    <xf numFmtId="164" fontId="18" fillId="34" borderId="15" xfId="0" applyNumberFormat="1" applyFont="1" applyFill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0" fontId="0" fillId="0" borderId="0" xfId="0" applyFill="1"/>
    <xf numFmtId="0" fontId="19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9" fontId="19" fillId="0" borderId="0" xfId="2" applyFont="1" applyFill="1" applyAlignment="1">
      <alignment horizontal="center"/>
    </xf>
    <xf numFmtId="165" fontId="18" fillId="0" borderId="0" xfId="0" applyNumberFormat="1" applyFont="1" applyFill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/>
    </xf>
    <xf numFmtId="3" fontId="18" fillId="0" borderId="0" xfId="2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3" fontId="0" fillId="0" borderId="0" xfId="0" applyNumberFormat="1" applyFont="1" applyFill="1"/>
    <xf numFmtId="0" fontId="19" fillId="35" borderId="0" xfId="0" applyFont="1" applyFill="1" applyAlignment="1">
      <alignment horizontal="center"/>
    </xf>
    <xf numFmtId="0" fontId="19" fillId="36" borderId="0" xfId="0" applyFont="1" applyFill="1" applyAlignment="1">
      <alignment horizontal="center"/>
    </xf>
    <xf numFmtId="1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18" fillId="0" borderId="0" xfId="1" applyNumberFormat="1" applyFont="1" applyAlignment="1">
      <alignment horizontal="center"/>
    </xf>
    <xf numFmtId="3" fontId="18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3" fontId="18" fillId="0" borderId="0" xfId="1" applyNumberFormat="1" applyFont="1" applyAlignment="1">
      <alignment horizontal="center" vertical="center"/>
    </xf>
    <xf numFmtId="164" fontId="18" fillId="0" borderId="0" xfId="1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6" fontId="18" fillId="0" borderId="0" xfId="1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 vertical="center"/>
    </xf>
    <xf numFmtId="3" fontId="18" fillId="34" borderId="0" xfId="1" applyNumberFormat="1" applyFont="1" applyFill="1" applyAlignment="1">
      <alignment horizontal="center"/>
    </xf>
    <xf numFmtId="3" fontId="18" fillId="34" borderId="0" xfId="0" applyNumberFormat="1" applyFont="1" applyFill="1" applyAlignment="1">
      <alignment horizontal="center"/>
    </xf>
    <xf numFmtId="10" fontId="0" fillId="0" borderId="0" xfId="2" applyNumberFormat="1" applyFont="1"/>
    <xf numFmtId="166" fontId="18" fillId="0" borderId="0" xfId="0" applyNumberFormat="1" applyFont="1" applyAlignment="1">
      <alignment horizontal="center"/>
    </xf>
    <xf numFmtId="167" fontId="18" fillId="0" borderId="0" xfId="2" applyNumberFormat="1" applyFont="1" applyAlignment="1">
      <alignment horizontal="center"/>
    </xf>
    <xf numFmtId="166" fontId="18" fillId="0" borderId="0" xfId="1" applyNumberFormat="1" applyFont="1" applyAlignment="1">
      <alignment horizontal="center"/>
    </xf>
    <xf numFmtId="9" fontId="18" fillId="0" borderId="0" xfId="2" applyNumberFormat="1" applyFont="1" applyAlignment="1">
      <alignment horizontal="center"/>
    </xf>
    <xf numFmtId="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/>
              <a:t>Colorado Energy Demand by Sector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'Energy By Sector (CO)'!$C$1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'Energy By Sector (CO)'!$B$3:$B$25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'Energy By Sector (CO)'!$C$3:$C$25</c:f>
              <c:numCache>
                <c:formatCode>#,##0.000</c:formatCode>
                <c:ptCount val="23"/>
                <c:pt idx="0">
                  <c:v>56885961.561750725</c:v>
                </c:pt>
                <c:pt idx="1">
                  <c:v>57086092.614639625</c:v>
                </c:pt>
                <c:pt idx="2">
                  <c:v>57267672.906894878</c:v>
                </c:pt>
                <c:pt idx="3">
                  <c:v>57441166.413194194</c:v>
                </c:pt>
                <c:pt idx="4">
                  <c:v>57606539.94341635</c:v>
                </c:pt>
                <c:pt idx="5">
                  <c:v>57743691.078137837</c:v>
                </c:pt>
                <c:pt idx="6">
                  <c:v>57855788.698815085</c:v>
                </c:pt>
                <c:pt idx="7">
                  <c:v>57966350.269167811</c:v>
                </c:pt>
                <c:pt idx="8">
                  <c:v>58067724.882202029</c:v>
                </c:pt>
                <c:pt idx="9">
                  <c:v>58160035.54585892</c:v>
                </c:pt>
                <c:pt idx="10">
                  <c:v>58232894.031286173</c:v>
                </c:pt>
                <c:pt idx="11">
                  <c:v>58245774.514914006</c:v>
                </c:pt>
                <c:pt idx="12">
                  <c:v>58226156.681773707</c:v>
                </c:pt>
                <c:pt idx="13">
                  <c:v>58159014.789728507</c:v>
                </c:pt>
                <c:pt idx="14">
                  <c:v>58040658.496036381</c:v>
                </c:pt>
                <c:pt idx="15">
                  <c:v>57877741.641259968</c:v>
                </c:pt>
                <c:pt idx="16">
                  <c:v>57688109.618377604</c:v>
                </c:pt>
                <c:pt idx="17">
                  <c:v>57462613.494336516</c:v>
                </c:pt>
                <c:pt idx="18">
                  <c:v>57232883.565966971</c:v>
                </c:pt>
                <c:pt idx="19">
                  <c:v>56977507.653638527</c:v>
                </c:pt>
                <c:pt idx="20">
                  <c:v>56716135.563239343</c:v>
                </c:pt>
                <c:pt idx="21">
                  <c:v>56433924.100857899</c:v>
                </c:pt>
                <c:pt idx="22">
                  <c:v>56136802.512786023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7-F84A-98E2-2502B7674678}"/>
            </c:ext>
          </c:extLst>
        </c:ser>
        <c:ser>
          <c:idx val="2"/>
          <c:order val="1"/>
          <c:tx>
            <c:strRef>
              <c:f>'Energy By Sector (CO)'!$E$1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cat>
            <c:numRef>
              <c:f>'Energy By Sector (CO)'!$B$3:$B$25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'Energy By Sector (CO)'!$E$3:$E$25</c:f>
              <c:numCache>
                <c:formatCode>#,##0.000</c:formatCode>
                <c:ptCount val="23"/>
                <c:pt idx="0">
                  <c:v>38895023.23973304</c:v>
                </c:pt>
                <c:pt idx="1">
                  <c:v>39031910.974695221</c:v>
                </c:pt>
                <c:pt idx="2">
                  <c:v>39213124.406009175</c:v>
                </c:pt>
                <c:pt idx="3">
                  <c:v>39417117.273346469</c:v>
                </c:pt>
                <c:pt idx="4">
                  <c:v>39656777.552609921</c:v>
                </c:pt>
                <c:pt idx="5">
                  <c:v>39888298.422448918</c:v>
                </c:pt>
                <c:pt idx="6">
                  <c:v>40118316.908999972</c:v>
                </c:pt>
                <c:pt idx="7">
                  <c:v>40332686.321255438</c:v>
                </c:pt>
                <c:pt idx="8">
                  <c:v>40539628.350297943</c:v>
                </c:pt>
                <c:pt idx="9">
                  <c:v>40733539.574673466</c:v>
                </c:pt>
                <c:pt idx="10">
                  <c:v>40926546.448063552</c:v>
                </c:pt>
                <c:pt idx="11">
                  <c:v>41121362.622641258</c:v>
                </c:pt>
                <c:pt idx="12">
                  <c:v>41315530.728284836</c:v>
                </c:pt>
                <c:pt idx="13">
                  <c:v>41506257.069566377</c:v>
                </c:pt>
                <c:pt idx="14">
                  <c:v>41699535.169769265</c:v>
                </c:pt>
                <c:pt idx="15">
                  <c:v>41893822.430514336</c:v>
                </c:pt>
                <c:pt idx="16">
                  <c:v>42089932.872705489</c:v>
                </c:pt>
                <c:pt idx="17">
                  <c:v>42281999.698129244</c:v>
                </c:pt>
                <c:pt idx="18">
                  <c:v>42469030.822384827</c:v>
                </c:pt>
                <c:pt idx="19">
                  <c:v>42662600.107566483</c:v>
                </c:pt>
                <c:pt idx="20">
                  <c:v>42865599.475732967</c:v>
                </c:pt>
                <c:pt idx="21">
                  <c:v>43076438.926757865</c:v>
                </c:pt>
                <c:pt idx="22">
                  <c:v>43301657.733883597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F7-F84A-98E2-2502B7674678}"/>
            </c:ext>
          </c:extLst>
        </c:ser>
        <c:ser>
          <c:idx val="1"/>
          <c:order val="2"/>
          <c:tx>
            <c:strRef>
              <c:f>'Energy By Sector (CO)'!$D$1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'Energy By Sector (CO)'!$B$3:$B$25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'Energy By Sector (CO)'!$D$3:$D$25</c:f>
              <c:numCache>
                <c:formatCode>#,##0.000</c:formatCode>
                <c:ptCount val="23"/>
                <c:pt idx="0">
                  <c:v>136204157.29809242</c:v>
                </c:pt>
                <c:pt idx="1">
                  <c:v>137146502.22859675</c:v>
                </c:pt>
                <c:pt idx="2">
                  <c:v>137834903.45459059</c:v>
                </c:pt>
                <c:pt idx="3">
                  <c:v>137085325.59377459</c:v>
                </c:pt>
                <c:pt idx="4">
                  <c:v>136069493.64627308</c:v>
                </c:pt>
                <c:pt idx="5">
                  <c:v>134796117.46445495</c:v>
                </c:pt>
                <c:pt idx="6">
                  <c:v>133161785.89825001</c:v>
                </c:pt>
                <c:pt idx="7">
                  <c:v>131185254.98056749</c:v>
                </c:pt>
                <c:pt idx="8">
                  <c:v>128661024.15348272</c:v>
                </c:pt>
                <c:pt idx="9">
                  <c:v>125706404.76478496</c:v>
                </c:pt>
                <c:pt idx="10">
                  <c:v>122644579.19773792</c:v>
                </c:pt>
                <c:pt idx="11">
                  <c:v>119546623.66027944</c:v>
                </c:pt>
                <c:pt idx="12">
                  <c:v>116414792.6841048</c:v>
                </c:pt>
                <c:pt idx="13">
                  <c:v>113224894.34630685</c:v>
                </c:pt>
                <c:pt idx="14">
                  <c:v>109865429.9034144</c:v>
                </c:pt>
                <c:pt idx="15">
                  <c:v>106555244.23669703</c:v>
                </c:pt>
                <c:pt idx="16">
                  <c:v>103377946.78347273</c:v>
                </c:pt>
                <c:pt idx="17">
                  <c:v>100358635.87455919</c:v>
                </c:pt>
                <c:pt idx="18">
                  <c:v>97538692.687726855</c:v>
                </c:pt>
                <c:pt idx="19">
                  <c:v>94985803.4817072</c:v>
                </c:pt>
                <c:pt idx="20">
                  <c:v>92709676.864165619</c:v>
                </c:pt>
                <c:pt idx="21">
                  <c:v>90642226.921676368</c:v>
                </c:pt>
                <c:pt idx="22">
                  <c:v>88702199.504492313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F7-F84A-98E2-2502B7674678}"/>
            </c:ext>
          </c:extLst>
        </c:ser>
        <c:ser>
          <c:idx val="3"/>
          <c:order val="3"/>
          <c:tx>
            <c:strRef>
              <c:f>'Energy By Sector (CO)'!$F$1</c:f>
              <c:strCache>
                <c:ptCount val="1"/>
                <c:pt idx="0">
                  <c:v>Productive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cat>
            <c:numRef>
              <c:f>'Energy By Sector (CO)'!$B$3:$B$25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'Energy By Sector (CO)'!$F$3:$F$25</c:f>
              <c:numCache>
                <c:formatCode>#,##0.000</c:formatCode>
                <c:ptCount val="23"/>
                <c:pt idx="0">
                  <c:v>42435698.740191229</c:v>
                </c:pt>
                <c:pt idx="1">
                  <c:v>42731514.532167919</c:v>
                </c:pt>
                <c:pt idx="2">
                  <c:v>42970756.226550013</c:v>
                </c:pt>
                <c:pt idx="3">
                  <c:v>43657337.933923334</c:v>
                </c:pt>
                <c:pt idx="4">
                  <c:v>44341822.711960912</c:v>
                </c:pt>
                <c:pt idx="5">
                  <c:v>45153261.569842689</c:v>
                </c:pt>
                <c:pt idx="6">
                  <c:v>45738423.0805512</c:v>
                </c:pt>
                <c:pt idx="7">
                  <c:v>45944833.310238056</c:v>
                </c:pt>
                <c:pt idx="8">
                  <c:v>46010417.074430063</c:v>
                </c:pt>
                <c:pt idx="9">
                  <c:v>45822086.418690152</c:v>
                </c:pt>
                <c:pt idx="10">
                  <c:v>45981479.658134915</c:v>
                </c:pt>
                <c:pt idx="11">
                  <c:v>46179897.393312462</c:v>
                </c:pt>
                <c:pt idx="12">
                  <c:v>46402533.456874721</c:v>
                </c:pt>
                <c:pt idx="13">
                  <c:v>46565413.879175387</c:v>
                </c:pt>
                <c:pt idx="14">
                  <c:v>46716529.581982985</c:v>
                </c:pt>
                <c:pt idx="15">
                  <c:v>46999140.736973338</c:v>
                </c:pt>
                <c:pt idx="16">
                  <c:v>47408672.288832262</c:v>
                </c:pt>
                <c:pt idx="17">
                  <c:v>47812339.344616078</c:v>
                </c:pt>
                <c:pt idx="18">
                  <c:v>48164805.238057703</c:v>
                </c:pt>
                <c:pt idx="19">
                  <c:v>48550881.578651898</c:v>
                </c:pt>
                <c:pt idx="20">
                  <c:v>48992837.822392315</c:v>
                </c:pt>
                <c:pt idx="21">
                  <c:v>49405685.615945064</c:v>
                </c:pt>
                <c:pt idx="22">
                  <c:v>49837311.474165142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F7-F84A-98E2-2502B7674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568479"/>
        <c:axId val="1408570111"/>
      </c:areaChart>
      <c:catAx>
        <c:axId val="140856847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1408570111"/>
        <c:crosses val="autoZero"/>
        <c:auto val="1"/>
        <c:lblAlgn val="ctr"/>
        <c:lblOffset val="100"/>
        <c:noMultiLvlLbl val="0"/>
      </c:catAx>
      <c:valAx>
        <c:axId val="140857011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/>
                  <a:t>Energy Demand</a:t>
                </a:r>
                <a:r>
                  <a:rPr lang="en-US" baseline="0"/>
                  <a:t> (TWh equivalent)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n-US"/>
            </a:p>
          </c:txPr>
        </c:title>
        <c:numFmt formatCode="#,##0" sourceLinked="0"/>
        <c:majorTickMark val="cross"/>
        <c:minorTickMark val="out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1408568479"/>
        <c:crosses val="autoZero"/>
        <c:crossBetween val="midCat"/>
        <c:dispUnits>
          <c:builtInUnit val="millions"/>
        </c:dispUnits>
      </c:valAx>
      <c:spPr>
        <a:noFill/>
        <a:ln w="2540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/>
              <a:t>Carbon Dioxide</a:t>
            </a:r>
            <a:r>
              <a:rPr lang="en-US" baseline="0"/>
              <a:t> Emissions For Colorado Compared with 2005 Levels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1"/>
          <c:order val="0"/>
          <c:tx>
            <c:strRef>
              <c:f>'Emissions By Final Energy (CO)'!$F$38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  <a:effectLst/>
          </c:spPr>
          <c:cat>
            <c:numRef>
              <c:f>'Emissions By Final Energy (CO)'!$B$39:$B$72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'Emissions By Final Energy (CO)'!$F$39:$F$72</c:f>
              <c:numCache>
                <c:formatCode>General</c:formatCode>
                <c:ptCount val="34"/>
                <c:pt idx="0">
                  <c:v>0.50510805384019419</c:v>
                </c:pt>
                <c:pt idx="1">
                  <c:v>0.50632418492630826</c:v>
                </c:pt>
                <c:pt idx="2">
                  <c:v>0.5014161991402547</c:v>
                </c:pt>
                <c:pt idx="3">
                  <c:v>0.49594891573786526</c:v>
                </c:pt>
                <c:pt idx="4">
                  <c:v>0.48750091161684039</c:v>
                </c:pt>
                <c:pt idx="5">
                  <c:v>0.4782400427841294</c:v>
                </c:pt>
                <c:pt idx="6">
                  <c:v>0.46826757240866845</c:v>
                </c:pt>
                <c:pt idx="7">
                  <c:v>0.45676753400366887</c:v>
                </c:pt>
                <c:pt idx="8">
                  <c:v>0.44374067526016875</c:v>
                </c:pt>
                <c:pt idx="9">
                  <c:v>0.42869202774130133</c:v>
                </c:pt>
                <c:pt idx="10">
                  <c:v>0.41184497839249229</c:v>
                </c:pt>
                <c:pt idx="11">
                  <c:v>0.39485180457437147</c:v>
                </c:pt>
                <c:pt idx="12">
                  <c:v>0.37768208773419742</c:v>
                </c:pt>
                <c:pt idx="13">
                  <c:v>0.36042847202161671</c:v>
                </c:pt>
                <c:pt idx="14">
                  <c:v>0.34889713690597718</c:v>
                </c:pt>
                <c:pt idx="15">
                  <c:v>0.33661352173894105</c:v>
                </c:pt>
                <c:pt idx="16">
                  <c:v>0.32438470831716132</c:v>
                </c:pt>
                <c:pt idx="17">
                  <c:v>0.31262504738401048</c:v>
                </c:pt>
                <c:pt idx="18">
                  <c:v>0.30124087696083629</c:v>
                </c:pt>
                <c:pt idx="19">
                  <c:v>0.29033908228665584</c:v>
                </c:pt>
                <c:pt idx="20">
                  <c:v>0.28020670082176136</c:v>
                </c:pt>
                <c:pt idx="21">
                  <c:v>0.27093033196284322</c:v>
                </c:pt>
                <c:pt idx="22">
                  <c:v>0.26234137055812717</c:v>
                </c:pt>
                <c:pt idx="23">
                  <c:v>0.25429741047191518</c:v>
                </c:pt>
                <c:pt idx="24">
                  <c:v>0.24685486764865394</c:v>
                </c:pt>
                <c:pt idx="25">
                  <c:v>0.2401395564207405</c:v>
                </c:pt>
                <c:pt idx="26">
                  <c:v>0.23422338375635995</c:v>
                </c:pt>
                <c:pt idx="27">
                  <c:v>0.22886621452747946</c:v>
                </c:pt>
                <c:pt idx="28">
                  <c:v>0.22394336360270367</c:v>
                </c:pt>
                <c:pt idx="29">
                  <c:v>0.21942145586561498</c:v>
                </c:pt>
                <c:pt idx="30">
                  <c:v>0.21509593737557164</c:v>
                </c:pt>
                <c:pt idx="31">
                  <c:v>0.21097471031502329</c:v>
                </c:pt>
                <c:pt idx="32">
                  <c:v>0.20718673191850145</c:v>
                </c:pt>
                <c:pt idx="33">
                  <c:v>0.20363322396886555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93-E342-A17A-1CC3B9008729}"/>
            </c:ext>
          </c:extLst>
        </c:ser>
        <c:ser>
          <c:idx val="0"/>
          <c:order val="1"/>
          <c:tx>
            <c:strRef>
              <c:f>'Emissions By Final Energy (CO)'!$E$38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cat>
            <c:numRef>
              <c:f>'Emissions By Final Energy (CO)'!$B$39:$B$72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'Emissions By Final Energy (CO)'!$E$39:$E$72</c:f>
              <c:numCache>
                <c:formatCode>General</c:formatCode>
                <c:ptCount val="34"/>
                <c:pt idx="0">
                  <c:v>0.35481753817039297</c:v>
                </c:pt>
                <c:pt idx="1">
                  <c:v>0.33649794127122201</c:v>
                </c:pt>
                <c:pt idx="2">
                  <c:v>0.31773044040389187</c:v>
                </c:pt>
                <c:pt idx="3">
                  <c:v>0.29810904851115222</c:v>
                </c:pt>
                <c:pt idx="4">
                  <c:v>0.27872453366483263</c:v>
                </c:pt>
                <c:pt idx="5">
                  <c:v>0.25885162797709294</c:v>
                </c:pt>
                <c:pt idx="6">
                  <c:v>0.23890311927748251</c:v>
                </c:pt>
                <c:pt idx="7">
                  <c:v>0.2184491305887547</c:v>
                </c:pt>
                <c:pt idx="8">
                  <c:v>0.19714192730268945</c:v>
                </c:pt>
                <c:pt idx="9">
                  <c:v>0.17566401353483443</c:v>
                </c:pt>
                <c:pt idx="10">
                  <c:v>0.1541702596738086</c:v>
                </c:pt>
                <c:pt idx="11">
                  <c:v>0.13195271925091087</c:v>
                </c:pt>
                <c:pt idx="12">
                  <c:v>0.10894444368118988</c:v>
                </c:pt>
                <c:pt idx="13">
                  <c:v>8.501048989517053E-2</c:v>
                </c:pt>
                <c:pt idx="14">
                  <c:v>8.2506715140584705E-2</c:v>
                </c:pt>
                <c:pt idx="15">
                  <c:v>7.9954393285260647E-2</c:v>
                </c:pt>
                <c:pt idx="16">
                  <c:v>7.7400138413310449E-2</c:v>
                </c:pt>
                <c:pt idx="17">
                  <c:v>7.4753329633562293E-2</c:v>
                </c:pt>
                <c:pt idx="18">
                  <c:v>7.1913142858193058E-2</c:v>
                </c:pt>
                <c:pt idx="19">
                  <c:v>6.8825982505892586E-2</c:v>
                </c:pt>
                <c:pt idx="20">
                  <c:v>6.5493621449749045E-2</c:v>
                </c:pt>
                <c:pt idx="21">
                  <c:v>6.19261730262839E-2</c:v>
                </c:pt>
                <c:pt idx="22">
                  <c:v>5.8055203924330528E-2</c:v>
                </c:pt>
                <c:pt idx="23">
                  <c:v>5.3914631422682414E-2</c:v>
                </c:pt>
                <c:pt idx="24">
                  <c:v>4.9505476625416364E-2</c:v>
                </c:pt>
                <c:pt idx="25">
                  <c:v>4.4846626664801444E-2</c:v>
                </c:pt>
                <c:pt idx="26">
                  <c:v>3.9972983537255036E-2</c:v>
                </c:pt>
                <c:pt idx="27">
                  <c:v>3.4867169806948137E-2</c:v>
                </c:pt>
                <c:pt idx="28">
                  <c:v>2.9541627366937388E-2</c:v>
                </c:pt>
                <c:pt idx="29">
                  <c:v>2.4022125897320615E-2</c:v>
                </c:pt>
                <c:pt idx="30">
                  <c:v>1.8291281899540053E-2</c:v>
                </c:pt>
                <c:pt idx="31">
                  <c:v>1.2371103554997992E-2</c:v>
                </c:pt>
                <c:pt idx="32">
                  <c:v>6.2733290916903595E-3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3-E342-A17A-1CC3B9008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7264703"/>
        <c:axId val="334319567"/>
      </c:areaChart>
      <c:catAx>
        <c:axId val="151726470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334319567"/>
        <c:crosses val="autoZero"/>
        <c:auto val="1"/>
        <c:lblAlgn val="ctr"/>
        <c:lblOffset val="100"/>
        <c:noMultiLvlLbl val="0"/>
      </c:catAx>
      <c:valAx>
        <c:axId val="33431956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/>
                  <a:t>Carbon</a:t>
                </a:r>
                <a:r>
                  <a:rPr lang="en-US" baseline="0"/>
                  <a:t> Dioxide Emissions (c.f. 2005)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n-US"/>
            </a:p>
          </c:txPr>
        </c:title>
        <c:numFmt formatCode="0%" sourceLinked="0"/>
        <c:majorTickMark val="cross"/>
        <c:minorTickMark val="out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1517264703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/>
              <a:t>Annuala Electricity Demand for Colorado under High Electrification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Conventional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'WISdom Annual Demands'!$B$8:$B$40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'WISdom Annual Demands'!$F$8:$F$40</c:f>
              <c:numCache>
                <c:formatCode>_(* #,##0_);_(* \(#,##0\);_(* "-"??_);_(@_)</c:formatCode>
                <c:ptCount val="33"/>
                <c:pt idx="0">
                  <c:v>48789231.085412674</c:v>
                </c:pt>
                <c:pt idx="1">
                  <c:v>49230745.571034901</c:v>
                </c:pt>
                <c:pt idx="2">
                  <c:v>49605735.810475543</c:v>
                </c:pt>
                <c:pt idx="3">
                  <c:v>49938728.695800267</c:v>
                </c:pt>
                <c:pt idx="4">
                  <c:v>50270533.418010645</c:v>
                </c:pt>
                <c:pt idx="5">
                  <c:v>50689815.867469683</c:v>
                </c:pt>
                <c:pt idx="6">
                  <c:v>51124586.447357237</c:v>
                </c:pt>
                <c:pt idx="7">
                  <c:v>51491490.537188433</c:v>
                </c:pt>
                <c:pt idx="8">
                  <c:v>51836410.661383145</c:v>
                </c:pt>
                <c:pt idx="9">
                  <c:v>52392346.053455457</c:v>
                </c:pt>
                <c:pt idx="10">
                  <c:v>52995686.554175578</c:v>
                </c:pt>
                <c:pt idx="11">
                  <c:v>53654804.037128679</c:v>
                </c:pt>
                <c:pt idx="12">
                  <c:v>54346177.268599704</c:v>
                </c:pt>
                <c:pt idx="13">
                  <c:v>54985140.73999086</c:v>
                </c:pt>
                <c:pt idx="14">
                  <c:v>55695652.200295493</c:v>
                </c:pt>
                <c:pt idx="15">
                  <c:v>56525438.520127907</c:v>
                </c:pt>
                <c:pt idx="16">
                  <c:v>57427291.382285818</c:v>
                </c:pt>
                <c:pt idx="17">
                  <c:v>58336122.23861634</c:v>
                </c:pt>
                <c:pt idx="18">
                  <c:v>59212436.406491391</c:v>
                </c:pt>
                <c:pt idx="19">
                  <c:v>60057397.009758562</c:v>
                </c:pt>
                <c:pt idx="20">
                  <c:v>60880681.523386978</c:v>
                </c:pt>
                <c:pt idx="21">
                  <c:v>61611673.735247709</c:v>
                </c:pt>
                <c:pt idx="22">
                  <c:v>62273110.940374352</c:v>
                </c:pt>
                <c:pt idx="23">
                  <c:v>63184305.61181128</c:v>
                </c:pt>
                <c:pt idx="24">
                  <c:v>64036789.087611243</c:v>
                </c:pt>
                <c:pt idx="25">
                  <c:v>64868837.765146993</c:v>
                </c:pt>
                <c:pt idx="26">
                  <c:v>65644340.991431221</c:v>
                </c:pt>
                <c:pt idx="27">
                  <c:v>66366172.858559825</c:v>
                </c:pt>
                <c:pt idx="28">
                  <c:v>67076505.998092093</c:v>
                </c:pt>
                <c:pt idx="29">
                  <c:v>67711813.117431566</c:v>
                </c:pt>
                <c:pt idx="30">
                  <c:v>68301203.734102994</c:v>
                </c:pt>
                <c:pt idx="31">
                  <c:v>68871883.557929203</c:v>
                </c:pt>
                <c:pt idx="32">
                  <c:v>69418852.728296161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A-254A-8033-528ED2A9970C}"/>
            </c:ext>
          </c:extLst>
        </c:ser>
        <c:ser>
          <c:idx val="2"/>
          <c:order val="1"/>
          <c:tx>
            <c:v>Heating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'WISdom Annual Demands'!$B$8:$B$40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'WISdom Annual Demands'!$G$8:$G$40</c:f>
              <c:numCache>
                <c:formatCode>_(* #,##0_);_(* \(#,##0\);_(* "-"??_);_(@_)</c:formatCode>
                <c:ptCount val="33"/>
                <c:pt idx="0">
                  <c:v>3095275.2558937701</c:v>
                </c:pt>
                <c:pt idx="1">
                  <c:v>3107193.1784957871</c:v>
                </c:pt>
                <c:pt idx="2">
                  <c:v>3114599.2132224059</c:v>
                </c:pt>
                <c:pt idx="3">
                  <c:v>3126049.4727553716</c:v>
                </c:pt>
                <c:pt idx="4">
                  <c:v>3137212.3073412678</c:v>
                </c:pt>
                <c:pt idx="5">
                  <c:v>3153601.6967978021</c:v>
                </c:pt>
                <c:pt idx="6">
                  <c:v>3170698.8405527314</c:v>
                </c:pt>
                <c:pt idx="7">
                  <c:v>3183337.891117923</c:v>
                </c:pt>
                <c:pt idx="8">
                  <c:v>3185233.3735639541</c:v>
                </c:pt>
                <c:pt idx="9">
                  <c:v>3199472.3955900325</c:v>
                </c:pt>
                <c:pt idx="10">
                  <c:v>3215870.6619337797</c:v>
                </c:pt>
                <c:pt idx="11">
                  <c:v>3234861.3767432417</c:v>
                </c:pt>
                <c:pt idx="12">
                  <c:v>3254952.1427789619</c:v>
                </c:pt>
                <c:pt idx="13">
                  <c:v>3335568.9430663572</c:v>
                </c:pt>
                <c:pt idx="14">
                  <c:v>3422410.6635208963</c:v>
                </c:pt>
                <c:pt idx="15">
                  <c:v>3518674.7801632076</c:v>
                </c:pt>
                <c:pt idx="16">
                  <c:v>3621736.6328386953</c:v>
                </c:pt>
                <c:pt idx="17">
                  <c:v>3727685.9095289633</c:v>
                </c:pt>
                <c:pt idx="18">
                  <c:v>3834058.2345816316</c:v>
                </c:pt>
                <c:pt idx="19">
                  <c:v>3940923.8333806978</c:v>
                </c:pt>
                <c:pt idx="20">
                  <c:v>4048923.0550852604</c:v>
                </c:pt>
                <c:pt idx="21">
                  <c:v>4153318.4609835995</c:v>
                </c:pt>
                <c:pt idx="22">
                  <c:v>4255491.7913583489</c:v>
                </c:pt>
                <c:pt idx="23">
                  <c:v>4388464.8645020751</c:v>
                </c:pt>
                <c:pt idx="24">
                  <c:v>4520130.8783822944</c:v>
                </c:pt>
                <c:pt idx="25">
                  <c:v>4653081.5034539327</c:v>
                </c:pt>
                <c:pt idx="26">
                  <c:v>4784660.1971081598</c:v>
                </c:pt>
                <c:pt idx="27">
                  <c:v>4914927.9710413981</c:v>
                </c:pt>
                <c:pt idx="28">
                  <c:v>5046912.8541080533</c:v>
                </c:pt>
                <c:pt idx="29">
                  <c:v>5175761.9689884111</c:v>
                </c:pt>
                <c:pt idx="30">
                  <c:v>5303507.9903140115</c:v>
                </c:pt>
                <c:pt idx="31">
                  <c:v>5432170.7694692267</c:v>
                </c:pt>
                <c:pt idx="32">
                  <c:v>5561321.9857233781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A-254A-8033-528ED2A9970C}"/>
            </c:ext>
          </c:extLst>
        </c:ser>
        <c:ser>
          <c:idx val="3"/>
          <c:order val="2"/>
          <c:tx>
            <c:v>Transport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'WISdom Annual Demands'!$B$8:$B$40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'WISdom Annual Demands'!$H$8:$H$40</c:f>
              <c:numCache>
                <c:formatCode>_(* #,##0_);_(* \(#,##0\);_(* "-"??_);_(@_)</c:formatCode>
                <c:ptCount val="33"/>
                <c:pt idx="0">
                  <c:v>16843.622752008792</c:v>
                </c:pt>
                <c:pt idx="1">
                  <c:v>107780.60377152504</c:v>
                </c:pt>
                <c:pt idx="2">
                  <c:v>200338.92968910909</c:v>
                </c:pt>
                <c:pt idx="3">
                  <c:v>453877.39885063109</c:v>
                </c:pt>
                <c:pt idx="4">
                  <c:v>713086.28930044174</c:v>
                </c:pt>
                <c:pt idx="5">
                  <c:v>979739.46651057317</c:v>
                </c:pt>
                <c:pt idx="6">
                  <c:v>1253513.7687240408</c:v>
                </c:pt>
                <c:pt idx="7">
                  <c:v>1532266.0337093081</c:v>
                </c:pt>
                <c:pt idx="8">
                  <c:v>1969960.0613508518</c:v>
                </c:pt>
                <c:pt idx="9">
                  <c:v>2429377.0257608318</c:v>
                </c:pt>
                <c:pt idx="10">
                  <c:v>2907177.064202365</c:v>
                </c:pt>
                <c:pt idx="11">
                  <c:v>3405465.3996617631</c:v>
                </c:pt>
                <c:pt idx="12">
                  <c:v>3924383.6811028286</c:v>
                </c:pt>
                <c:pt idx="13">
                  <c:v>4535532.9791491339</c:v>
                </c:pt>
                <c:pt idx="14">
                  <c:v>5177728.7750194445</c:v>
                </c:pt>
                <c:pt idx="15">
                  <c:v>5858940.1336793061</c:v>
                </c:pt>
                <c:pt idx="16">
                  <c:v>6578463.7030711612</c:v>
                </c:pt>
                <c:pt idx="17">
                  <c:v>7331439.7073330721</c:v>
                </c:pt>
                <c:pt idx="18">
                  <c:v>8113696.3456254825</c:v>
                </c:pt>
                <c:pt idx="19">
                  <c:v>8925325.1128709763</c:v>
                </c:pt>
                <c:pt idx="20">
                  <c:v>9767835.1922784019</c:v>
                </c:pt>
                <c:pt idx="21">
                  <c:v>10629349.11682716</c:v>
                </c:pt>
                <c:pt idx="22">
                  <c:v>11511774.7690446</c:v>
                </c:pt>
                <c:pt idx="23">
                  <c:v>12047464.992993953</c:v>
                </c:pt>
                <c:pt idx="24">
                  <c:v>12586351.864969736</c:v>
                </c:pt>
                <c:pt idx="25">
                  <c:v>13135386.570097182</c:v>
                </c:pt>
                <c:pt idx="26">
                  <c:v>13686912.627920654</c:v>
                </c:pt>
                <c:pt idx="27">
                  <c:v>14240758.111760901</c:v>
                </c:pt>
                <c:pt idx="28">
                  <c:v>14805477.994964285</c:v>
                </c:pt>
                <c:pt idx="29">
                  <c:v>15366670.977892689</c:v>
                </c:pt>
                <c:pt idx="30">
                  <c:v>15929943.902207525</c:v>
                </c:pt>
                <c:pt idx="31">
                  <c:v>16501160.803156232</c:v>
                </c:pt>
                <c:pt idx="32">
                  <c:v>17078947.344120312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CA-254A-8033-528ED2A9970C}"/>
            </c:ext>
          </c:extLst>
        </c:ser>
        <c:ser>
          <c:idx val="4"/>
          <c:order val="3"/>
          <c:tx>
            <c:v>Hydrogen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'WISdom Annual Demands'!$B$8:$B$40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cat>
          <c:val>
            <c:numRef>
              <c:f>'WISdom Annual Demands'!$I$8:$I$40</c:f>
              <c:numCache>
                <c:formatCode>_(* #,##0_);_(* \(#,##0\);_(* "-"??_);_(@_)</c:formatCode>
                <c:ptCount val="33"/>
                <c:pt idx="0">
                  <c:v>276213.39116927341</c:v>
                </c:pt>
                <c:pt idx="1">
                  <c:v>286683.24160586169</c:v>
                </c:pt>
                <c:pt idx="2">
                  <c:v>302819.80508644891</c:v>
                </c:pt>
                <c:pt idx="3">
                  <c:v>324362.16396609379</c:v>
                </c:pt>
                <c:pt idx="4">
                  <c:v>353993.61222920567</c:v>
                </c:pt>
                <c:pt idx="5">
                  <c:v>391187.01639784809</c:v>
                </c:pt>
                <c:pt idx="6">
                  <c:v>446197.55024155433</c:v>
                </c:pt>
                <c:pt idx="7">
                  <c:v>517146.10557089839</c:v>
                </c:pt>
                <c:pt idx="8">
                  <c:v>589879.28128202306</c:v>
                </c:pt>
                <c:pt idx="9">
                  <c:v>676540.70129278325</c:v>
                </c:pt>
                <c:pt idx="10">
                  <c:v>768596.88833288348</c:v>
                </c:pt>
                <c:pt idx="11">
                  <c:v>851693.92679740139</c:v>
                </c:pt>
                <c:pt idx="12">
                  <c:v>928675.57632655511</c:v>
                </c:pt>
                <c:pt idx="13">
                  <c:v>996479.95477984077</c:v>
                </c:pt>
                <c:pt idx="14">
                  <c:v>1054969.663166556</c:v>
                </c:pt>
                <c:pt idx="15">
                  <c:v>1112855.1816662522</c:v>
                </c:pt>
                <c:pt idx="16">
                  <c:v>1164153.9683221066</c:v>
                </c:pt>
                <c:pt idx="17">
                  <c:v>1214848.153797118</c:v>
                </c:pt>
                <c:pt idx="18">
                  <c:v>1259061.4474467905</c:v>
                </c:pt>
                <c:pt idx="19">
                  <c:v>1301411.6103298503</c:v>
                </c:pt>
                <c:pt idx="20">
                  <c:v>1338798.8584750791</c:v>
                </c:pt>
                <c:pt idx="21">
                  <c:v>1380981.3642018088</c:v>
                </c:pt>
                <c:pt idx="22">
                  <c:v>1407710.9258916918</c:v>
                </c:pt>
                <c:pt idx="23">
                  <c:v>1439350.2692920906</c:v>
                </c:pt>
                <c:pt idx="24">
                  <c:v>1470402.1612082315</c:v>
                </c:pt>
                <c:pt idx="25">
                  <c:v>1501761.9718027117</c:v>
                </c:pt>
                <c:pt idx="26">
                  <c:v>1532532.6174079445</c:v>
                </c:pt>
                <c:pt idx="27">
                  <c:v>1563259.7078010682</c:v>
                </c:pt>
                <c:pt idx="28">
                  <c:v>1594954.8104750442</c:v>
                </c:pt>
                <c:pt idx="29">
                  <c:v>1626710.8262785967</c:v>
                </c:pt>
                <c:pt idx="30">
                  <c:v>1658778.3717474793</c:v>
                </c:pt>
                <c:pt idx="31">
                  <c:v>1692372.3324616789</c:v>
                </c:pt>
                <c:pt idx="32">
                  <c:v>1726549.850580866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CA-254A-8033-528ED2A99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11529152"/>
        <c:axId val="753361568"/>
      </c:barChart>
      <c:catAx>
        <c:axId val="121152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753361568"/>
        <c:crosses val="autoZero"/>
        <c:auto val="1"/>
        <c:lblAlgn val="ctr"/>
        <c:lblOffset val="100"/>
        <c:noMultiLvlLbl val="0"/>
      </c:catAx>
      <c:valAx>
        <c:axId val="7533615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/>
                  <a:t>Annual</a:t>
                </a:r>
                <a:r>
                  <a:rPr lang="en-US" baseline="0"/>
                  <a:t> Demand (TWh)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cross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1211529152"/>
        <c:crosses val="autoZero"/>
        <c:crossBetween val="between"/>
        <c:dispUnits>
          <c:builtInUnit val="million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chemeClr val="tx1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577850</xdr:colOff>
      <xdr:row>0</xdr:row>
      <xdr:rowOff>203200</xdr:rowOff>
    </xdr:from>
    <xdr:to>
      <xdr:col>12</xdr:col>
      <xdr:colOff>527050</xdr:colOff>
      <xdr:row>31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E536CF-4293-A142-84E8-4986ED5125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0.82523</cdr:x>
      <cdr:y>0.09896</cdr:y>
    </cdr:from>
    <cdr:to>
      <cdr:x>0.97685</cdr:x>
      <cdr:y>0.18403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A427715A-0B59-0145-AB26-23D87EDB472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055100" y="723900"/>
          <a:ext cx="1663700" cy="62230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37</xdr:row>
      <xdr:rowOff>88900</xdr:rowOff>
    </xdr:from>
    <xdr:to>
      <xdr:col>14</xdr:col>
      <xdr:colOff>311150</xdr:colOff>
      <xdr:row>67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21E818-ECC4-FC4D-BDD0-C7FA0D2248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0.82639</cdr:x>
      <cdr:y>0.09896</cdr:y>
    </cdr:from>
    <cdr:to>
      <cdr:x>0.97801</cdr:x>
      <cdr:y>0.18403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E7E02504-C2CA-834A-81B1-9E6A81AB6B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067800" y="723900"/>
          <a:ext cx="1663700" cy="62230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120650</xdr:colOff>
      <xdr:row>7</xdr:row>
      <xdr:rowOff>127000</xdr:rowOff>
    </xdr:from>
    <xdr:to>
      <xdr:col>29</xdr:col>
      <xdr:colOff>361950</xdr:colOff>
      <xdr:row>37</xdr:row>
      <xdr:rowOff>203200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394BB6-9306-FD4F-80C7-75E8500C40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CE510-246F-F44F-831E-1116DF33375A}">
  <dimension ref="A1:BP35"/>
  <sheetViews>
    <sheetView topLeftCell="A8" workbookViewId="0">
      <selection activeCell="C35" sqref="C35"/>
    </sheetView>
  </sheetViews>
  <sheetFormatPr baseColWidth="10" defaultRowHeight="19"/>
  <cols>
    <col min="1" max="1" width="14.6640625" bestFit="1" customWidth="1"/>
    <col min="2" max="2" width="19.1640625" style="2" bestFit="1" customWidth="1"/>
    <col min="3" max="3" width="15.5" style="2" bestFit="1" customWidth="1"/>
    <col min="4" max="4" width="20" style="2" bestFit="1" customWidth="1"/>
    <col min="5" max="6" width="15.5" style="2" bestFit="1" customWidth="1"/>
    <col min="7" max="7" width="32.5" style="2" bestFit="1" customWidth="1"/>
    <col min="8" max="8" width="29.1640625" style="2" bestFit="1" customWidth="1"/>
    <col min="9" max="9" width="23.33203125" style="2" bestFit="1" customWidth="1"/>
    <col min="10" max="10" width="28" style="2" bestFit="1" customWidth="1"/>
    <col min="11" max="11" width="33.1640625" style="2" bestFit="1" customWidth="1"/>
    <col min="12" max="12" width="31" style="2" bestFit="1" customWidth="1"/>
    <col min="13" max="13" width="28.33203125" style="2" bestFit="1" customWidth="1"/>
    <col min="14" max="14" width="30.5" style="2" bestFit="1" customWidth="1"/>
    <col min="15" max="15" width="33.33203125" style="2" bestFit="1" customWidth="1"/>
    <col min="16" max="16" width="27.6640625" style="2" bestFit="1" customWidth="1"/>
    <col min="17" max="17" width="24" style="2" bestFit="1" customWidth="1"/>
    <col min="18" max="18" width="30" style="2" bestFit="1" customWidth="1"/>
    <col min="19" max="19" width="31" style="2" bestFit="1" customWidth="1"/>
    <col min="20" max="20" width="21.6640625" style="2" bestFit="1" customWidth="1"/>
    <col min="21" max="21" width="25.5" style="2" bestFit="1" customWidth="1"/>
    <col min="22" max="22" width="20.83203125" style="2" bestFit="1" customWidth="1"/>
    <col min="23" max="23" width="30.6640625" style="2" bestFit="1" customWidth="1"/>
    <col min="24" max="24" width="21" style="2" bestFit="1" customWidth="1"/>
    <col min="25" max="25" width="28" style="2" bestFit="1" customWidth="1"/>
    <col min="26" max="26" width="29.83203125" style="2" bestFit="1" customWidth="1"/>
    <col min="27" max="27" width="16" style="2" bestFit="1" customWidth="1"/>
    <col min="28" max="28" width="20.5" style="2" bestFit="1" customWidth="1"/>
    <col min="29" max="29" width="20.6640625" style="2" bestFit="1" customWidth="1"/>
    <col min="30" max="30" width="24.1640625" style="2" bestFit="1" customWidth="1"/>
    <col min="31" max="31" width="40.5" style="2" bestFit="1" customWidth="1"/>
    <col min="32" max="32" width="35.5" style="2" bestFit="1" customWidth="1"/>
    <col min="33" max="33" width="40.5" style="2" bestFit="1" customWidth="1"/>
    <col min="34" max="34" width="28.83203125" style="2" bestFit="1" customWidth="1"/>
    <col min="35" max="35" width="26.1640625" style="2" bestFit="1" customWidth="1"/>
    <col min="36" max="36" width="25.33203125" style="2" bestFit="1" customWidth="1"/>
    <col min="37" max="37" width="30.6640625" style="2" bestFit="1" customWidth="1"/>
    <col min="38" max="38" width="21.5" style="2" bestFit="1" customWidth="1"/>
    <col min="39" max="39" width="19.1640625" style="2" bestFit="1" customWidth="1"/>
    <col min="40" max="40" width="31.5" style="2" bestFit="1" customWidth="1"/>
    <col min="41" max="41" width="17.1640625" style="2" bestFit="1" customWidth="1"/>
    <col min="42" max="42" width="15.6640625" style="2" bestFit="1" customWidth="1"/>
    <col min="43" max="43" width="17" style="2" bestFit="1" customWidth="1"/>
    <col min="44" max="44" width="21" style="2" bestFit="1" customWidth="1"/>
    <col min="45" max="45" width="15.6640625" style="2" bestFit="1" customWidth="1"/>
    <col min="46" max="46" width="15.5" style="2" bestFit="1" customWidth="1"/>
    <col min="47" max="47" width="14" style="2" bestFit="1" customWidth="1"/>
    <col min="48" max="48" width="26.33203125" style="2" bestFit="1" customWidth="1"/>
    <col min="49" max="49" width="22.83203125" style="2" bestFit="1" customWidth="1"/>
    <col min="50" max="50" width="21.83203125" style="2" bestFit="1" customWidth="1"/>
    <col min="51" max="51" width="22" style="2" bestFit="1" customWidth="1"/>
    <col min="52" max="52" width="43.33203125" style="2" bestFit="1" customWidth="1"/>
    <col min="53" max="53" width="17" style="2" bestFit="1" customWidth="1"/>
    <col min="54" max="54" width="32.1640625" style="2" bestFit="1" customWidth="1"/>
    <col min="55" max="55" width="30.5" style="2" bestFit="1" customWidth="1"/>
    <col min="56" max="56" width="18" style="2" bestFit="1" customWidth="1"/>
    <col min="57" max="57" width="30.33203125" style="2" bestFit="1" customWidth="1"/>
    <col min="58" max="58" width="15.6640625" style="2" bestFit="1" customWidth="1"/>
    <col min="59" max="59" width="17.5" style="2" bestFit="1" customWidth="1"/>
    <col min="60" max="60" width="22.6640625" style="2" bestFit="1" customWidth="1"/>
    <col min="61" max="61" width="31.5" style="2" bestFit="1" customWidth="1"/>
    <col min="62" max="62" width="14" style="2" bestFit="1" customWidth="1"/>
    <col min="63" max="63" width="41" style="2" bestFit="1" customWidth="1"/>
    <col min="64" max="64" width="31" style="2" bestFit="1" customWidth="1"/>
    <col min="65" max="65" width="52.83203125" style="2" bestFit="1" customWidth="1"/>
    <col min="66" max="66" width="18.6640625" style="2" bestFit="1" customWidth="1"/>
    <col min="67" max="67" width="33.5" style="2" bestFit="1" customWidth="1"/>
    <col min="68" max="68" width="38.6640625" style="2" bestFit="1" customWidth="1"/>
  </cols>
  <sheetData>
    <row r="1" spans="1:68">
      <c r="B1" s="4" t="s">
        <v>342</v>
      </c>
      <c r="C1" s="5" t="s">
        <v>343</v>
      </c>
      <c r="D1" s="5" t="s">
        <v>344</v>
      </c>
      <c r="E1" s="5" t="s">
        <v>345</v>
      </c>
      <c r="F1" s="5" t="s">
        <v>346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68">
      <c r="A2" s="47">
        <f>SUM(C2:F2)</f>
        <v>270137766.37813783</v>
      </c>
      <c r="B2" s="6">
        <v>2017</v>
      </c>
      <c r="C2" s="3">
        <v>55856250.423483729</v>
      </c>
      <c r="D2" s="3">
        <v>134945603.64506987</v>
      </c>
      <c r="E2" s="3">
        <v>38749486.003928788</v>
      </c>
      <c r="F2" s="3">
        <v>40586426.305655479</v>
      </c>
      <c r="G2" s="3">
        <f>(SUM(C2:F2)-SUM($C$2:$F$2))/SUM($C$2:$F$2)</f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>
      <c r="A3" s="47">
        <f t="shared" ref="A3:A35" si="0">SUM(C3:F3)</f>
        <v>274420840.8397674</v>
      </c>
      <c r="B3" s="6">
        <v>2018</v>
      </c>
      <c r="C3" s="3">
        <v>56885961.561750725</v>
      </c>
      <c r="D3" s="3">
        <v>136204157.29809242</v>
      </c>
      <c r="E3" s="3">
        <v>38895023.23973304</v>
      </c>
      <c r="F3" s="3">
        <v>42435698.740191229</v>
      </c>
      <c r="G3" s="3">
        <f t="shared" ref="G3:G35" si="1">(SUM(C3:F3)-SUM($C$2:$F$2))/SUM($C$2:$F$2)</f>
        <v>1.585514872301912E-2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>
      <c r="A4" s="47">
        <f t="shared" si="0"/>
        <v>275996020.3500995</v>
      </c>
      <c r="B4" s="6">
        <v>2019</v>
      </c>
      <c r="C4" s="3">
        <v>57086092.614639625</v>
      </c>
      <c r="D4" s="3">
        <v>137146502.22859675</v>
      </c>
      <c r="E4" s="3">
        <v>39031910.974695221</v>
      </c>
      <c r="F4" s="3">
        <v>42731514.532167919</v>
      </c>
      <c r="G4" s="3">
        <f t="shared" si="1"/>
        <v>2.1686171654211855E-2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>
      <c r="A5" s="47">
        <f t="shared" si="0"/>
        <v>277286456.99404466</v>
      </c>
      <c r="B5" s="6">
        <v>2020</v>
      </c>
      <c r="C5" s="3">
        <v>57267672.906894878</v>
      </c>
      <c r="D5" s="3">
        <v>137834903.45459059</v>
      </c>
      <c r="E5" s="3">
        <v>39213124.406009175</v>
      </c>
      <c r="F5" s="3">
        <v>42970756.226550013</v>
      </c>
      <c r="G5" s="3">
        <f t="shared" si="1"/>
        <v>2.6463129209042636E-2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>
      <c r="A6" s="47">
        <f t="shared" si="0"/>
        <v>277600947.21423864</v>
      </c>
      <c r="B6" s="6">
        <v>2021</v>
      </c>
      <c r="C6" s="3">
        <v>57441166.413194194</v>
      </c>
      <c r="D6" s="3">
        <v>137085325.59377459</v>
      </c>
      <c r="E6" s="3">
        <v>39417117.273346469</v>
      </c>
      <c r="F6" s="3">
        <v>43657337.933923334</v>
      </c>
      <c r="G6" s="3">
        <f t="shared" si="1"/>
        <v>2.7627313782012563E-2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>
      <c r="A7" s="47">
        <f t="shared" si="0"/>
        <v>277674633.85426027</v>
      </c>
      <c r="B7" s="6">
        <v>2022</v>
      </c>
      <c r="C7" s="3">
        <v>57606539.94341635</v>
      </c>
      <c r="D7" s="3">
        <v>136069493.64627308</v>
      </c>
      <c r="E7" s="3">
        <v>39656777.552609921</v>
      </c>
      <c r="F7" s="3">
        <v>44341822.711960912</v>
      </c>
      <c r="G7" s="3">
        <f t="shared" si="1"/>
        <v>2.790008808162114E-2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>
      <c r="A8" s="47">
        <f t="shared" si="0"/>
        <v>277581368.53488439</v>
      </c>
      <c r="B8" s="6">
        <v>2023</v>
      </c>
      <c r="C8" s="3">
        <v>57743691.078137837</v>
      </c>
      <c r="D8" s="3">
        <v>134796117.46445495</v>
      </c>
      <c r="E8" s="3">
        <v>39888298.422448918</v>
      </c>
      <c r="F8" s="3">
        <v>45153261.569842689</v>
      </c>
      <c r="G8" s="3">
        <f t="shared" si="1"/>
        <v>2.7554837135682242E-2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>
      <c r="A9" s="47">
        <f t="shared" si="0"/>
        <v>276874314.58661628</v>
      </c>
      <c r="B9" s="6">
        <v>2024</v>
      </c>
      <c r="C9" s="3">
        <v>57855788.698815085</v>
      </c>
      <c r="D9" s="3">
        <v>133161785.89825001</v>
      </c>
      <c r="E9" s="3">
        <v>40118316.908999972</v>
      </c>
      <c r="F9" s="3">
        <v>45738423.0805512</v>
      </c>
      <c r="G9" s="3">
        <f t="shared" si="1"/>
        <v>2.4937454317470947E-2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>
      <c r="A10" s="47">
        <f t="shared" si="0"/>
        <v>275429124.8812288</v>
      </c>
      <c r="B10" s="6">
        <v>2025</v>
      </c>
      <c r="C10" s="3">
        <v>57966350.269167811</v>
      </c>
      <c r="D10" s="3">
        <v>131185254.98056749</v>
      </c>
      <c r="E10" s="3">
        <v>40332686.321255438</v>
      </c>
      <c r="F10" s="3">
        <v>45944833.310238056</v>
      </c>
      <c r="G10" s="3">
        <f t="shared" si="1"/>
        <v>1.9587629578916983E-2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>
      <c r="A11" s="47">
        <f t="shared" si="0"/>
        <v>273278794.46041274</v>
      </c>
      <c r="B11" s="6">
        <v>2026</v>
      </c>
      <c r="C11" s="3">
        <v>58067724.882202029</v>
      </c>
      <c r="D11" s="3">
        <v>128661024.15348272</v>
      </c>
      <c r="E11" s="3">
        <v>40539628.350297943</v>
      </c>
      <c r="F11" s="3">
        <v>46010417.074430063</v>
      </c>
      <c r="G11" s="3">
        <f t="shared" si="1"/>
        <v>1.162750445592311E-2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>
      <c r="A12" s="47">
        <f t="shared" si="0"/>
        <v>270422066.30400753</v>
      </c>
      <c r="B12" s="6">
        <v>2027</v>
      </c>
      <c r="C12" s="3">
        <v>58160035.54585892</v>
      </c>
      <c r="D12" s="3">
        <v>125706404.76478496</v>
      </c>
      <c r="E12" s="3">
        <v>40733539.574673466</v>
      </c>
      <c r="F12" s="3">
        <v>45822086.418690152</v>
      </c>
      <c r="G12" s="3">
        <f t="shared" si="1"/>
        <v>1.052425692569551E-3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>
      <c r="A13" s="47">
        <f t="shared" si="0"/>
        <v>267785499.33522254</v>
      </c>
      <c r="B13" s="6">
        <v>2028</v>
      </c>
      <c r="C13" s="3">
        <v>58232894.031286173</v>
      </c>
      <c r="D13" s="3">
        <v>122644579.19773792</v>
      </c>
      <c r="E13" s="3">
        <v>40926546.448063552</v>
      </c>
      <c r="F13" s="3">
        <v>45981479.658134915</v>
      </c>
      <c r="G13" s="3">
        <f t="shared" si="1"/>
        <v>-8.7076571130842561E-3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>
      <c r="A14" s="47">
        <f t="shared" si="0"/>
        <v>265093658.19114715</v>
      </c>
      <c r="B14" s="6">
        <v>2029</v>
      </c>
      <c r="C14" s="3">
        <v>58245774.514914006</v>
      </c>
      <c r="D14" s="3">
        <v>119546623.66027944</v>
      </c>
      <c r="E14" s="3">
        <v>41121362.622641258</v>
      </c>
      <c r="F14" s="3">
        <v>46179897.393312462</v>
      </c>
      <c r="G14" s="3">
        <f t="shared" si="1"/>
        <v>-1.8672354682647205E-2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>
      <c r="A15" s="47">
        <f t="shared" si="0"/>
        <v>262359013.55103809</v>
      </c>
      <c r="B15" s="6">
        <v>2030</v>
      </c>
      <c r="C15" s="3">
        <v>58226156.681773707</v>
      </c>
      <c r="D15" s="3">
        <v>116414792.6841048</v>
      </c>
      <c r="E15" s="3">
        <v>41315530.728284836</v>
      </c>
      <c r="F15" s="3">
        <v>46402533.456874721</v>
      </c>
      <c r="G15" s="3">
        <f t="shared" si="1"/>
        <v>-2.8795502870232043E-2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>
      <c r="A16" s="47">
        <f t="shared" si="0"/>
        <v>259455580.08477712</v>
      </c>
      <c r="B16" s="6">
        <v>2031</v>
      </c>
      <c r="C16" s="3">
        <v>58159014.789728507</v>
      </c>
      <c r="D16" s="3">
        <v>113224894.34630685</v>
      </c>
      <c r="E16" s="3">
        <v>41506257.069566377</v>
      </c>
      <c r="F16" s="3">
        <v>46565413.879175387</v>
      </c>
      <c r="G16" s="3">
        <f t="shared" si="1"/>
        <v>-3.9543476044026464E-2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>
      <c r="A17" s="47">
        <f t="shared" si="0"/>
        <v>256322153.15120304</v>
      </c>
      <c r="B17" s="6">
        <v>2032</v>
      </c>
      <c r="C17" s="3">
        <v>58040658.496036381</v>
      </c>
      <c r="D17" s="3">
        <v>109865429.9034144</v>
      </c>
      <c r="E17" s="3">
        <v>41699535.169769265</v>
      </c>
      <c r="F17" s="3">
        <v>46716529.581982985</v>
      </c>
      <c r="G17" s="3">
        <f t="shared" si="1"/>
        <v>-5.1142842454674577E-2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>
      <c r="A18" s="47">
        <f t="shared" si="0"/>
        <v>253325949.04544467</v>
      </c>
      <c r="B18" s="6">
        <v>2033</v>
      </c>
      <c r="C18" s="3">
        <v>57877741.641259968</v>
      </c>
      <c r="D18" s="3">
        <v>106555244.23669703</v>
      </c>
      <c r="E18" s="3">
        <v>41893822.430514336</v>
      </c>
      <c r="F18" s="3">
        <v>46999140.736973338</v>
      </c>
      <c r="G18" s="3">
        <f t="shared" si="1"/>
        <v>-6.2234235361078839E-2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>
      <c r="A19" s="47">
        <f t="shared" si="0"/>
        <v>250564661.56338811</v>
      </c>
      <c r="B19" s="6">
        <v>2034</v>
      </c>
      <c r="C19" s="3">
        <v>57688109.618377604</v>
      </c>
      <c r="D19" s="3">
        <v>103377946.78347273</v>
      </c>
      <c r="E19" s="3">
        <v>42089932.872705489</v>
      </c>
      <c r="F19" s="3">
        <v>47408672.288832262</v>
      </c>
      <c r="G19" s="3">
        <f t="shared" si="1"/>
        <v>-7.2456010417111985E-2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>
      <c r="A20" s="47">
        <f t="shared" si="0"/>
        <v>247915588.41164103</v>
      </c>
      <c r="B20" s="6">
        <v>2035</v>
      </c>
      <c r="C20" s="3">
        <v>57462613.494336516</v>
      </c>
      <c r="D20" s="3">
        <v>100358635.87455919</v>
      </c>
      <c r="E20" s="3">
        <v>42281999.698129244</v>
      </c>
      <c r="F20" s="3">
        <v>47812339.344616078</v>
      </c>
      <c r="G20" s="3">
        <f t="shared" si="1"/>
        <v>-8.2262388796797384E-2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>
      <c r="A21" s="47">
        <f t="shared" si="0"/>
        <v>245405412.31413636</v>
      </c>
      <c r="B21" s="6">
        <v>2036</v>
      </c>
      <c r="C21" s="3">
        <v>57232883.565966971</v>
      </c>
      <c r="D21" s="3">
        <v>97538692.687726855</v>
      </c>
      <c r="E21" s="3">
        <v>42469030.822384827</v>
      </c>
      <c r="F21" s="3">
        <v>48164805.238057703</v>
      </c>
      <c r="G21" s="3">
        <f t="shared" si="1"/>
        <v>-9.1554595995960136E-2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>
      <c r="A22" s="47">
        <f t="shared" si="0"/>
        <v>243176792.82156411</v>
      </c>
      <c r="B22" s="6">
        <v>2037</v>
      </c>
      <c r="C22" s="3">
        <v>56977507.653638527</v>
      </c>
      <c r="D22" s="3">
        <v>94985803.4817072</v>
      </c>
      <c r="E22" s="3">
        <v>42662600.107566483</v>
      </c>
      <c r="F22" s="3">
        <v>48550881.578651898</v>
      </c>
      <c r="G22" s="3">
        <f t="shared" si="1"/>
        <v>-9.9804532768786758E-2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>
      <c r="A23" s="47">
        <f t="shared" si="0"/>
        <v>241284249.72553024</v>
      </c>
      <c r="B23" s="6">
        <v>2038</v>
      </c>
      <c r="C23" s="3">
        <v>56716135.563239343</v>
      </c>
      <c r="D23" s="3">
        <v>92709676.864165619</v>
      </c>
      <c r="E23" s="3">
        <v>42865599.475732967</v>
      </c>
      <c r="F23" s="3">
        <v>48992837.822392315</v>
      </c>
      <c r="G23" s="3">
        <f t="shared" si="1"/>
        <v>-0.10681037694010746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>
      <c r="A24" s="47">
        <f t="shared" si="0"/>
        <v>239558275.56523719</v>
      </c>
      <c r="B24" s="6">
        <v>2039</v>
      </c>
      <c r="C24" s="3">
        <v>56433924.100857899</v>
      </c>
      <c r="D24" s="3">
        <v>90642226.921676368</v>
      </c>
      <c r="E24" s="3">
        <v>43076438.926757865</v>
      </c>
      <c r="F24" s="3">
        <v>49405685.615945064</v>
      </c>
      <c r="G24" s="3">
        <f t="shared" si="1"/>
        <v>-0.11319961374854776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>
      <c r="A25" s="47">
        <f t="shared" si="0"/>
        <v>237977971.22532707</v>
      </c>
      <c r="B25" s="6">
        <v>2040</v>
      </c>
      <c r="C25" s="3">
        <v>56136802.512786023</v>
      </c>
      <c r="D25" s="3">
        <v>88702199.504492313</v>
      </c>
      <c r="E25" s="3">
        <v>43301657.733883597</v>
      </c>
      <c r="F25" s="3">
        <v>49837311.474165142</v>
      </c>
      <c r="G25" s="3">
        <f t="shared" si="1"/>
        <v>-0.11904960785006859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>
      <c r="A26" s="47">
        <f t="shared" si="0"/>
        <v>236473140.04644671</v>
      </c>
      <c r="B26" s="6">
        <v>2041</v>
      </c>
      <c r="C26" s="3">
        <v>55644162.192061856</v>
      </c>
      <c r="D26" s="3">
        <v>86989380.148900792</v>
      </c>
      <c r="E26" s="3">
        <v>43542871.269421183</v>
      </c>
      <c r="F26" s="3">
        <v>50296726.43606288</v>
      </c>
      <c r="G26" s="3">
        <f t="shared" si="1"/>
        <v>-0.12462021428195086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>
      <c r="A27" s="47">
        <f t="shared" si="0"/>
        <v>235213917.88968915</v>
      </c>
      <c r="B27" s="6">
        <v>2042</v>
      </c>
      <c r="C27" s="3">
        <v>55163469.6929143</v>
      </c>
      <c r="D27" s="3">
        <v>85512559.447172746</v>
      </c>
      <c r="E27" s="3">
        <v>43799923.749933735</v>
      </c>
      <c r="F27" s="3">
        <v>50737964.999668352</v>
      </c>
      <c r="G27" s="3">
        <f t="shared" si="1"/>
        <v>-0.1292816215840121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>
      <c r="A28" s="47">
        <f t="shared" si="0"/>
        <v>234302092.21607837</v>
      </c>
      <c r="B28" s="6">
        <v>2043</v>
      </c>
      <c r="C28" s="3">
        <v>54691773.162759304</v>
      </c>
      <c r="D28" s="3">
        <v>84261446.715765521</v>
      </c>
      <c r="E28" s="3">
        <v>44073863.812374488</v>
      </c>
      <c r="F28" s="3">
        <v>51275008.525179058</v>
      </c>
      <c r="G28" s="3">
        <f t="shared" si="1"/>
        <v>-0.13265703141965279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>
      <c r="A29" s="47">
        <f t="shared" si="0"/>
        <v>233572603.72017264</v>
      </c>
      <c r="B29" s="6">
        <v>2044</v>
      </c>
      <c r="C29" s="3">
        <v>54245008.441892721</v>
      </c>
      <c r="D29" s="3">
        <v>83174905.569817215</v>
      </c>
      <c r="E29" s="3">
        <v>44366434.929463066</v>
      </c>
      <c r="F29" s="3">
        <v>51786254.778999664</v>
      </c>
      <c r="G29" s="3">
        <f t="shared" si="1"/>
        <v>-0.13535746277986693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>
      <c r="A30" s="47">
        <f t="shared" si="0"/>
        <v>233000629.36449718</v>
      </c>
      <c r="B30" s="6">
        <v>2045</v>
      </c>
      <c r="C30" s="3">
        <v>53812063.710502379</v>
      </c>
      <c r="D30" s="3">
        <v>82224387.036449343</v>
      </c>
      <c r="E30" s="3">
        <v>44676658.659245186</v>
      </c>
      <c r="F30" s="3">
        <v>52287519.958300278</v>
      </c>
      <c r="G30" s="3">
        <f t="shared" si="1"/>
        <v>-0.13747480595384881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>
      <c r="A31" s="47">
        <f t="shared" si="0"/>
        <v>232653896.69887578</v>
      </c>
      <c r="B31" s="6">
        <v>2046</v>
      </c>
      <c r="C31" s="3">
        <v>53397713.940965518</v>
      </c>
      <c r="D31" s="3">
        <v>81431651.686352193</v>
      </c>
      <c r="E31" s="3">
        <v>45012094.624171004</v>
      </c>
      <c r="F31" s="3">
        <v>52812436.44738704</v>
      </c>
      <c r="G31" s="3">
        <f t="shared" si="1"/>
        <v>-0.13875834609068419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>
      <c r="A32" s="47">
        <f t="shared" si="0"/>
        <v>232342444.64064097</v>
      </c>
      <c r="B32" s="6">
        <v>2047</v>
      </c>
      <c r="C32" s="3">
        <v>52992015.183308288</v>
      </c>
      <c r="D32" s="3">
        <v>80683418.800252199</v>
      </c>
      <c r="E32" s="3">
        <v>45363622.210193396</v>
      </c>
      <c r="F32" s="3">
        <v>53303388.446887083</v>
      </c>
      <c r="G32" s="3">
        <f t="shared" si="1"/>
        <v>-0.13991128395054211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>
      <c r="A33" s="47">
        <f t="shared" si="0"/>
        <v>232129652.45103121</v>
      </c>
      <c r="B33" s="6">
        <v>2048</v>
      </c>
      <c r="C33" s="3">
        <v>52608021.079862528</v>
      </c>
      <c r="D33" s="3">
        <v>80002373.618165791</v>
      </c>
      <c r="E33" s="3">
        <v>45738587.366953336</v>
      </c>
      <c r="F33" s="3">
        <v>53780670.386049554</v>
      </c>
      <c r="G33" s="3">
        <f t="shared" si="1"/>
        <v>-0.14069900124184415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>
      <c r="A34" s="47">
        <f t="shared" si="0"/>
        <v>232131805.78989395</v>
      </c>
      <c r="B34" s="6">
        <v>2049</v>
      </c>
      <c r="C34" s="3">
        <v>52241135.872038074</v>
      </c>
      <c r="D34" s="3">
        <v>79422910.861474738</v>
      </c>
      <c r="E34" s="3">
        <v>46140036.296288267</v>
      </c>
      <c r="F34" s="3">
        <v>54327722.760092877</v>
      </c>
      <c r="G34" s="3">
        <f t="shared" si="1"/>
        <v>-0.14069102998002608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>
      <c r="A35" s="47">
        <f t="shared" si="0"/>
        <v>232290011.28407323</v>
      </c>
      <c r="B35" s="6">
        <v>2050</v>
      </c>
      <c r="C35" s="3">
        <v>51904763.724588834</v>
      </c>
      <c r="D35" s="3">
        <v>78907767.001731858</v>
      </c>
      <c r="E35" s="3">
        <v>46566329.567258388</v>
      </c>
      <c r="F35" s="3">
        <v>54911150.990494169</v>
      </c>
      <c r="G35" s="3">
        <f t="shared" si="1"/>
        <v>-0.14010538252946628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2138F-9863-894D-8F01-092E053A1936}">
  <dimension ref="A1:BP35"/>
  <sheetViews>
    <sheetView topLeftCell="I1" workbookViewId="0">
      <selection activeCell="C2" sqref="C2"/>
    </sheetView>
  </sheetViews>
  <sheetFormatPr baseColWidth="10" defaultRowHeight="19"/>
  <cols>
    <col min="1" max="1" width="14.6640625" bestFit="1" customWidth="1"/>
    <col min="2" max="2" width="19.1640625" style="4" bestFit="1" customWidth="1"/>
    <col min="3" max="3" width="31" style="2" bestFit="1" customWidth="1"/>
    <col min="4" max="4" width="23.33203125" style="2" bestFit="1" customWidth="1"/>
    <col min="5" max="5" width="23.6640625" style="2" bestFit="1" customWidth="1"/>
    <col min="6" max="6" width="30.1640625" style="2" bestFit="1" customWidth="1"/>
    <col min="7" max="7" width="32.5" style="2" bestFit="1" customWidth="1"/>
    <col min="8" max="8" width="29.1640625" style="2" bestFit="1" customWidth="1"/>
    <col min="9" max="9" width="23.33203125" style="2" bestFit="1" customWidth="1"/>
    <col min="10" max="10" width="23.1640625" style="2" bestFit="1" customWidth="1"/>
    <col min="11" max="11" width="33.1640625" style="2" bestFit="1" customWidth="1"/>
    <col min="12" max="12" width="31" style="2" bestFit="1" customWidth="1"/>
    <col min="13" max="13" width="28.33203125" style="2" bestFit="1" customWidth="1"/>
    <col min="14" max="14" width="30.5" style="2" bestFit="1" customWidth="1"/>
    <col min="15" max="15" width="33.33203125" style="2" bestFit="1" customWidth="1"/>
    <col min="16" max="16" width="27.6640625" style="2" bestFit="1" customWidth="1"/>
    <col min="17" max="17" width="24" style="2" bestFit="1" customWidth="1"/>
    <col min="18" max="18" width="30" style="2" bestFit="1" customWidth="1"/>
    <col min="19" max="19" width="31" style="2" bestFit="1" customWidth="1"/>
    <col min="20" max="20" width="21.6640625" style="2" bestFit="1" customWidth="1"/>
    <col min="21" max="21" width="20" style="2" bestFit="1" customWidth="1"/>
    <col min="22" max="22" width="20.83203125" style="2" bestFit="1" customWidth="1"/>
    <col min="23" max="23" width="28.83203125" style="2" bestFit="1" customWidth="1"/>
    <col min="24" max="24" width="21" style="2" bestFit="1" customWidth="1"/>
    <col min="25" max="25" width="27.83203125" style="2" bestFit="1" customWidth="1"/>
    <col min="26" max="26" width="29.83203125" style="2" bestFit="1" customWidth="1"/>
    <col min="27" max="27" width="16" style="2" bestFit="1" customWidth="1"/>
    <col min="28" max="28" width="20.5" style="2" bestFit="1" customWidth="1"/>
    <col min="29" max="29" width="20.6640625" style="2" bestFit="1" customWidth="1"/>
    <col min="30" max="30" width="24.1640625" style="2" bestFit="1" customWidth="1"/>
    <col min="31" max="31" width="40.5" style="2" bestFit="1" customWidth="1"/>
    <col min="32" max="32" width="35.5" style="2" bestFit="1" customWidth="1"/>
    <col min="33" max="33" width="40.5" style="2" bestFit="1" customWidth="1"/>
    <col min="34" max="34" width="28.83203125" style="2" bestFit="1" customWidth="1"/>
    <col min="35" max="35" width="26.1640625" style="2" bestFit="1" customWidth="1"/>
    <col min="36" max="36" width="25.33203125" style="2" bestFit="1" customWidth="1"/>
    <col min="37" max="37" width="30.6640625" style="2" bestFit="1" customWidth="1"/>
    <col min="38" max="38" width="21.5" style="2" bestFit="1" customWidth="1"/>
    <col min="39" max="39" width="19.1640625" style="2" bestFit="1" customWidth="1"/>
    <col min="40" max="40" width="31.5" style="2" bestFit="1" customWidth="1"/>
    <col min="41" max="41" width="17.1640625" style="2" bestFit="1" customWidth="1"/>
    <col min="42" max="42" width="15.6640625" style="2" bestFit="1" customWidth="1"/>
    <col min="43" max="43" width="17" style="2" bestFit="1" customWidth="1"/>
    <col min="44" max="44" width="21" style="2" bestFit="1" customWidth="1"/>
    <col min="45" max="45" width="15.6640625" style="2" bestFit="1" customWidth="1"/>
    <col min="46" max="46" width="15.5" style="2" bestFit="1" customWidth="1"/>
    <col min="47" max="47" width="14" style="2" bestFit="1" customWidth="1"/>
    <col min="48" max="48" width="26.33203125" style="2" bestFit="1" customWidth="1"/>
    <col min="49" max="49" width="22.83203125" style="2" bestFit="1" customWidth="1"/>
    <col min="50" max="50" width="21.83203125" style="2" bestFit="1" customWidth="1"/>
    <col min="51" max="51" width="22" style="2" bestFit="1" customWidth="1"/>
    <col min="52" max="52" width="43.33203125" style="2" bestFit="1" customWidth="1"/>
    <col min="53" max="53" width="17" style="2" bestFit="1" customWidth="1"/>
    <col min="54" max="54" width="32.1640625" style="2" bestFit="1" customWidth="1"/>
    <col min="55" max="55" width="30.5" style="2" bestFit="1" customWidth="1"/>
    <col min="56" max="56" width="18" style="2" bestFit="1" customWidth="1"/>
    <col min="57" max="57" width="30.33203125" style="2" bestFit="1" customWidth="1"/>
    <col min="58" max="58" width="15.6640625" style="2" bestFit="1" customWidth="1"/>
    <col min="59" max="59" width="17.5" style="2" bestFit="1" customWidth="1"/>
    <col min="60" max="60" width="22.6640625" style="2" bestFit="1" customWidth="1"/>
    <col min="61" max="61" width="31.5" style="2" bestFit="1" customWidth="1"/>
    <col min="62" max="62" width="14" style="2" bestFit="1" customWidth="1"/>
    <col min="63" max="63" width="41" style="2" bestFit="1" customWidth="1"/>
    <col min="64" max="64" width="31" style="2" bestFit="1" customWidth="1"/>
    <col min="65" max="65" width="52.83203125" style="2" bestFit="1" customWidth="1"/>
    <col min="66" max="66" width="18.6640625" style="2" bestFit="1" customWidth="1"/>
    <col min="67" max="67" width="33.5" style="2" bestFit="1" customWidth="1"/>
    <col min="68" max="68" width="38.6640625" style="2" bestFit="1" customWidth="1"/>
  </cols>
  <sheetData>
    <row r="1" spans="1:68">
      <c r="B1" s="4" t="s">
        <v>342</v>
      </c>
      <c r="C1" s="4" t="s">
        <v>1</v>
      </c>
      <c r="D1" s="4" t="s">
        <v>21</v>
      </c>
      <c r="E1" s="4" t="s">
        <v>25</v>
      </c>
      <c r="F1" s="4" t="s">
        <v>31</v>
      </c>
      <c r="G1" s="4" t="s">
        <v>41</v>
      </c>
      <c r="H1" s="4" t="s">
        <v>48</v>
      </c>
      <c r="I1" s="4" t="s">
        <v>55</v>
      </c>
      <c r="J1" s="4" t="s">
        <v>58</v>
      </c>
      <c r="K1" s="4" t="s">
        <v>61</v>
      </c>
      <c r="L1" s="4" t="s">
        <v>65</v>
      </c>
      <c r="M1" s="4" t="s">
        <v>69</v>
      </c>
      <c r="N1" s="4" t="s">
        <v>87</v>
      </c>
      <c r="O1" s="4" t="s">
        <v>91</v>
      </c>
      <c r="P1" s="4" t="s">
        <v>124</v>
      </c>
      <c r="Q1" s="4" t="s">
        <v>129</v>
      </c>
      <c r="R1" s="4" t="s">
        <v>134</v>
      </c>
      <c r="S1" s="4" t="s">
        <v>151</v>
      </c>
      <c r="T1" s="4" t="s">
        <v>163</v>
      </c>
      <c r="U1" s="4" t="s">
        <v>169</v>
      </c>
      <c r="V1" s="4" t="s">
        <v>181</v>
      </c>
      <c r="W1" s="4" t="s">
        <v>193</v>
      </c>
      <c r="X1" s="4" t="s">
        <v>196</v>
      </c>
      <c r="Y1" s="4" t="s">
        <v>209</v>
      </c>
      <c r="Z1" s="4" t="s">
        <v>219</v>
      </c>
      <c r="AA1" s="4" t="s">
        <v>228</v>
      </c>
      <c r="AB1" s="4" t="s">
        <v>248</v>
      </c>
      <c r="AC1" s="4" t="s">
        <v>250</v>
      </c>
      <c r="AD1" s="4" t="s">
        <v>270</v>
      </c>
      <c r="AE1" s="4" t="s">
        <v>296</v>
      </c>
      <c r="AF1" s="4" t="s">
        <v>297</v>
      </c>
      <c r="AG1" s="4" t="s">
        <v>298</v>
      </c>
      <c r="AH1" s="4" t="s">
        <v>299</v>
      </c>
      <c r="AI1" s="4" t="s">
        <v>300</v>
      </c>
      <c r="AJ1" s="4" t="s">
        <v>301</v>
      </c>
      <c r="AK1" s="4" t="s">
        <v>302</v>
      </c>
      <c r="AL1" s="4" t="s">
        <v>303</v>
      </c>
      <c r="AM1" s="4" t="s">
        <v>304</v>
      </c>
      <c r="AN1" s="4" t="s">
        <v>306</v>
      </c>
      <c r="AO1" s="4" t="s">
        <v>307</v>
      </c>
      <c r="AP1" s="4" t="s">
        <v>308</v>
      </c>
      <c r="AQ1" s="4" t="s">
        <v>309</v>
      </c>
      <c r="AR1" s="4" t="s">
        <v>311</v>
      </c>
      <c r="AS1" s="4" t="s">
        <v>312</v>
      </c>
      <c r="AT1" s="4" t="s">
        <v>313</v>
      </c>
      <c r="AU1" s="4" t="s">
        <v>314</v>
      </c>
      <c r="AV1" s="4" t="s">
        <v>315</v>
      </c>
      <c r="AW1" s="4" t="s">
        <v>316</v>
      </c>
      <c r="AX1" s="4" t="s">
        <v>317</v>
      </c>
      <c r="AY1" s="4" t="s">
        <v>319</v>
      </c>
      <c r="AZ1" s="4" t="s">
        <v>320</v>
      </c>
      <c r="BA1" s="4" t="s">
        <v>321</v>
      </c>
      <c r="BB1" s="4" t="s">
        <v>323</v>
      </c>
      <c r="BC1" s="4" t="s">
        <v>324</v>
      </c>
      <c r="BD1" s="4" t="s">
        <v>325</v>
      </c>
      <c r="BE1" s="4" t="s">
        <v>329</v>
      </c>
      <c r="BF1" s="4" t="s">
        <v>330</v>
      </c>
      <c r="BG1" s="4" t="s">
        <v>332</v>
      </c>
      <c r="BH1" s="4" t="s">
        <v>333</v>
      </c>
      <c r="BI1" s="4" t="s">
        <v>334</v>
      </c>
      <c r="BJ1" s="4" t="s">
        <v>335</v>
      </c>
      <c r="BK1" s="4" t="s">
        <v>336</v>
      </c>
      <c r="BL1" s="4" t="s">
        <v>337</v>
      </c>
      <c r="BM1" s="4" t="s">
        <v>338</v>
      </c>
      <c r="BN1" s="4" t="s">
        <v>339</v>
      </c>
      <c r="BO1" s="4" t="s">
        <v>340</v>
      </c>
      <c r="BP1" s="4" t="s">
        <v>341</v>
      </c>
    </row>
    <row r="2" spans="1:68">
      <c r="A2" s="46">
        <f>SUM(C2:BP2)</f>
        <v>270137766.37813795</v>
      </c>
      <c r="B2" s="6">
        <v>2017</v>
      </c>
      <c r="C2" s="3">
        <v>26104860.330568522</v>
      </c>
      <c r="D2" s="3">
        <v>1705559.2272227621</v>
      </c>
      <c r="E2" s="3">
        <v>5040860.4240596127</v>
      </c>
      <c r="F2" s="3">
        <v>9474283.5131452028</v>
      </c>
      <c r="G2" s="3">
        <v>955431.54773957643</v>
      </c>
      <c r="H2" s="3">
        <v>1628211.998939049</v>
      </c>
      <c r="I2" s="3">
        <v>422715.35003665031</v>
      </c>
      <c r="J2" s="3">
        <v>1723708.573518296</v>
      </c>
      <c r="K2" s="3">
        <v>166716.70296496549</v>
      </c>
      <c r="L2" s="3">
        <v>1275676.9771169154</v>
      </c>
      <c r="M2" s="3">
        <v>635408.27841494465</v>
      </c>
      <c r="N2" s="3">
        <v>10837555.776076678</v>
      </c>
      <c r="O2" s="3">
        <v>429999.07357050834</v>
      </c>
      <c r="P2" s="3">
        <v>2049693.0805796681</v>
      </c>
      <c r="Q2" s="3">
        <v>1483040.441292596</v>
      </c>
      <c r="R2" s="3">
        <v>2317778.8251633565</v>
      </c>
      <c r="S2" s="3">
        <v>2925114.3924671654</v>
      </c>
      <c r="T2" s="3">
        <v>17300745.988023583</v>
      </c>
      <c r="U2" s="3">
        <v>28134977.657527793</v>
      </c>
      <c r="V2" s="3">
        <v>65802682.168860666</v>
      </c>
      <c r="W2" s="3">
        <v>1441732.8685204708</v>
      </c>
      <c r="X2" s="3">
        <v>3466917.8081626808</v>
      </c>
      <c r="Y2" s="3">
        <v>3915956.3579692631</v>
      </c>
      <c r="Z2" s="3">
        <v>2516971.572279864</v>
      </c>
      <c r="AA2" s="3">
        <v>238949.40400843151</v>
      </c>
      <c r="AB2" s="3">
        <v>8587.913911814514</v>
      </c>
      <c r="AC2" s="3">
        <v>137710.052934701</v>
      </c>
      <c r="AD2" s="3">
        <v>1833868.545766704</v>
      </c>
      <c r="AE2" s="3">
        <v>550320.58041965193</v>
      </c>
      <c r="AF2" s="3">
        <v>2138686.6230825819</v>
      </c>
      <c r="AG2" s="3">
        <v>1315200.4088342059</v>
      </c>
      <c r="AH2" s="3">
        <v>801103.03670114069</v>
      </c>
      <c r="AI2" s="3">
        <v>6958367.2747792788</v>
      </c>
      <c r="AJ2" s="3">
        <v>1794513.0579212983</v>
      </c>
      <c r="AK2" s="3">
        <v>1220411.5986996919</v>
      </c>
      <c r="AL2" s="3">
        <v>13424814.066069853</v>
      </c>
      <c r="AM2" s="3">
        <v>432697.14632125531</v>
      </c>
      <c r="AN2" s="3">
        <v>786186.32813592721</v>
      </c>
      <c r="AO2" s="3">
        <v>224017.55857002427</v>
      </c>
      <c r="AP2" s="3">
        <v>3352882.6725262818</v>
      </c>
      <c r="AQ2" s="3">
        <v>8498231.1519400515</v>
      </c>
      <c r="AR2" s="3">
        <v>57528.62345156935</v>
      </c>
      <c r="AS2" s="3">
        <v>3191499.1498423535</v>
      </c>
      <c r="AT2" s="3">
        <v>99076.234544610779</v>
      </c>
      <c r="AU2" s="3">
        <v>674421.83616862015</v>
      </c>
      <c r="AV2" s="3">
        <v>276323.24475914548</v>
      </c>
      <c r="AW2" s="3">
        <v>1267221.2026511813</v>
      </c>
      <c r="AX2" s="3">
        <v>6817290.9650667738</v>
      </c>
      <c r="AY2" s="3">
        <v>347733.56661414466</v>
      </c>
      <c r="AZ2" s="3">
        <v>4656902.1892983504</v>
      </c>
      <c r="BA2" s="3">
        <v>7362994.1245862078</v>
      </c>
      <c r="BB2" s="3">
        <v>840086.50679030339</v>
      </c>
      <c r="BC2" s="3">
        <v>1806901.7201978439</v>
      </c>
      <c r="BD2" s="3">
        <v>2011005.3596062481</v>
      </c>
      <c r="BE2" s="3">
        <v>719984.7246071538</v>
      </c>
      <c r="BF2" s="3">
        <v>1545534.0790914656</v>
      </c>
      <c r="BG2" s="3">
        <v>166539.74861573064</v>
      </c>
      <c r="BH2" s="3">
        <v>284362.53167559858</v>
      </c>
      <c r="BI2" s="3">
        <v>337493.86176865012</v>
      </c>
      <c r="BJ2" s="3">
        <v>148116.91913239914</v>
      </c>
      <c r="BK2" s="3">
        <v>702679.31480044848</v>
      </c>
      <c r="BL2" s="3">
        <v>11202.01178626647</v>
      </c>
      <c r="BM2" s="3">
        <v>51259.772687040058</v>
      </c>
      <c r="BN2" s="3">
        <v>263910.09223376599</v>
      </c>
      <c r="BO2" s="3">
        <v>409701.55854329618</v>
      </c>
      <c r="BP2" s="3">
        <v>614850.68477503723</v>
      </c>
    </row>
    <row r="3" spans="1:68">
      <c r="A3" s="46">
        <f t="shared" ref="A3:A35" si="0">SUM(C3:BP3)</f>
        <v>274420840.83976752</v>
      </c>
      <c r="B3" s="6">
        <v>2018</v>
      </c>
      <c r="C3" s="3">
        <v>27216514.520840432</v>
      </c>
      <c r="D3" s="3">
        <v>1463652.8719991099</v>
      </c>
      <c r="E3" s="3">
        <v>5136385.2472511763</v>
      </c>
      <c r="F3" s="3">
        <v>9506252.3345551603</v>
      </c>
      <c r="G3" s="3">
        <v>931394.71655606595</v>
      </c>
      <c r="H3" s="3">
        <v>1619058.3895340827</v>
      </c>
      <c r="I3" s="3">
        <v>421761.0611393635</v>
      </c>
      <c r="J3" s="3">
        <v>1742146.5089706092</v>
      </c>
      <c r="K3" s="3">
        <v>161669.12786642328</v>
      </c>
      <c r="L3" s="3">
        <v>1271241.6961307293</v>
      </c>
      <c r="M3" s="3">
        <v>642297.03736521781</v>
      </c>
      <c r="N3" s="3">
        <v>10880105.682610817</v>
      </c>
      <c r="O3" s="3">
        <v>429974.45942383038</v>
      </c>
      <c r="P3" s="3">
        <v>2077408.5967325307</v>
      </c>
      <c r="Q3" s="3">
        <v>1500122.0141203846</v>
      </c>
      <c r="R3" s="3">
        <v>2361756.1379195671</v>
      </c>
      <c r="S3" s="3">
        <v>2940390.194598509</v>
      </c>
      <c r="T3" s="3">
        <v>17501963.020920459</v>
      </c>
      <c r="U3" s="3">
        <v>27593280.265210368</v>
      </c>
      <c r="V3" s="3">
        <v>67099948.90247754</v>
      </c>
      <c r="W3" s="3">
        <v>1451604.5607845073</v>
      </c>
      <c r="X3" s="3">
        <v>3486451.782659695</v>
      </c>
      <c r="Y3" s="3">
        <v>3998980.6998008029</v>
      </c>
      <c r="Z3" s="3">
        <v>2637203.1596921184</v>
      </c>
      <c r="AA3" s="3">
        <v>241185.20755576788</v>
      </c>
      <c r="AB3" s="3">
        <v>8856.2152428260652</v>
      </c>
      <c r="AC3" s="3">
        <v>139452.22394399924</v>
      </c>
      <c r="AD3" s="3">
        <v>1828366.2573977464</v>
      </c>
      <c r="AE3" s="3">
        <v>541825.30349766009</v>
      </c>
      <c r="AF3" s="3">
        <v>2240550.1616971553</v>
      </c>
      <c r="AG3" s="3">
        <v>1310541.5547631052</v>
      </c>
      <c r="AH3" s="3">
        <v>808568.38292619411</v>
      </c>
      <c r="AI3" s="3">
        <v>7008487.8939093901</v>
      </c>
      <c r="AJ3" s="3">
        <v>1746931.2722945965</v>
      </c>
      <c r="AK3" s="3">
        <v>1236365.9511216502</v>
      </c>
      <c r="AL3" s="3">
        <v>13453654.826553136</v>
      </c>
      <c r="AM3" s="3">
        <v>439947.84696026897</v>
      </c>
      <c r="AN3" s="3">
        <v>794314.12629778089</v>
      </c>
      <c r="AO3" s="3">
        <v>228276.00374510355</v>
      </c>
      <c r="AP3" s="3">
        <v>3367412.5253944499</v>
      </c>
      <c r="AQ3" s="3">
        <v>8672563.4705403652</v>
      </c>
      <c r="AR3" s="3">
        <v>56110.599441920574</v>
      </c>
      <c r="AS3" s="3">
        <v>3169753.4025033284</v>
      </c>
      <c r="AT3" s="3">
        <v>99076.234544610779</v>
      </c>
      <c r="AU3" s="3">
        <v>677676.49047341209</v>
      </c>
      <c r="AV3" s="3">
        <v>278496.67996941722</v>
      </c>
      <c r="AW3" s="3">
        <v>1287715.1217667346</v>
      </c>
      <c r="AX3" s="3">
        <v>7087048.042339907</v>
      </c>
      <c r="AY3" s="3">
        <v>367295.63748995826</v>
      </c>
      <c r="AZ3" s="3">
        <v>4757407.1630141726</v>
      </c>
      <c r="BA3" s="3">
        <v>7873309.4276149794</v>
      </c>
      <c r="BB3" s="3">
        <v>863433.17105929856</v>
      </c>
      <c r="BC3" s="3">
        <v>1808474.4369104127</v>
      </c>
      <c r="BD3" s="3">
        <v>2312833.5462718313</v>
      </c>
      <c r="BE3" s="3">
        <v>831610.81481551705</v>
      </c>
      <c r="BF3" s="3">
        <v>1608819.6692133972</v>
      </c>
      <c r="BG3" s="3">
        <v>188593.99805003061</v>
      </c>
      <c r="BH3" s="3">
        <v>319531.88686467707</v>
      </c>
      <c r="BI3" s="3">
        <v>351144.77224379912</v>
      </c>
      <c r="BJ3" s="3">
        <v>165487.34253165728</v>
      </c>
      <c r="BK3" s="3">
        <v>763481.17779972462</v>
      </c>
      <c r="BL3" s="3">
        <v>11613.221266622997</v>
      </c>
      <c r="BM3" s="3">
        <v>55268.013506403477</v>
      </c>
      <c r="BN3" s="3">
        <v>282730.62724391953</v>
      </c>
      <c r="BO3" s="3">
        <v>434895.5381250169</v>
      </c>
      <c r="BP3" s="3">
        <v>630171.61170592648</v>
      </c>
    </row>
    <row r="4" spans="1:68">
      <c r="A4" s="46">
        <f t="shared" si="0"/>
        <v>275996020.35009956</v>
      </c>
      <c r="B4" s="6">
        <v>2019</v>
      </c>
      <c r="C4" s="3">
        <v>27421042.871716678</v>
      </c>
      <c r="D4" s="3">
        <v>1391490.669686724</v>
      </c>
      <c r="E4" s="3">
        <v>5215894.9299634025</v>
      </c>
      <c r="F4" s="3">
        <v>9539864.3948542774</v>
      </c>
      <c r="G4" s="3">
        <v>912483.55235274113</v>
      </c>
      <c r="H4" s="3">
        <v>1610855.9545531461</v>
      </c>
      <c r="I4" s="3">
        <v>420432.42669667682</v>
      </c>
      <c r="J4" s="3">
        <v>1761539.961522432</v>
      </c>
      <c r="K4" s="3">
        <v>155710.51211298798</v>
      </c>
      <c r="L4" s="3">
        <v>1264937.1217642017</v>
      </c>
      <c r="M4" s="3">
        <v>649474.28729403729</v>
      </c>
      <c r="N4" s="3">
        <v>10926105.155360566</v>
      </c>
      <c r="O4" s="3">
        <v>430047.05003556149</v>
      </c>
      <c r="P4" s="3">
        <v>2107228.8394427686</v>
      </c>
      <c r="Q4" s="3">
        <v>1517689.6733825938</v>
      </c>
      <c r="R4" s="3">
        <v>2397389.7743183719</v>
      </c>
      <c r="S4" s="3">
        <v>2955652.0073486217</v>
      </c>
      <c r="T4" s="3">
        <v>17609211.251511574</v>
      </c>
      <c r="U4" s="3">
        <v>26955662.954765659</v>
      </c>
      <c r="V4" s="3">
        <v>68237221.687143669</v>
      </c>
      <c r="W4" s="3">
        <v>1452138.2860367212</v>
      </c>
      <c r="X4" s="3">
        <v>3502139.1041670544</v>
      </c>
      <c r="Y4" s="3">
        <v>4058027.4272122127</v>
      </c>
      <c r="Z4" s="3">
        <v>2721339.1444673166</v>
      </c>
      <c r="AA4" s="3">
        <v>242876.25729087385</v>
      </c>
      <c r="AB4" s="3">
        <v>9034.9120316514163</v>
      </c>
      <c r="AC4" s="3">
        <v>140351.93767254543</v>
      </c>
      <c r="AD4" s="3">
        <v>1839797.2874935318</v>
      </c>
      <c r="AE4" s="3">
        <v>530941.97466801037</v>
      </c>
      <c r="AF4" s="3">
        <v>2269803.0246717115</v>
      </c>
      <c r="AG4" s="3">
        <v>1302354.4090469116</v>
      </c>
      <c r="AH4" s="3">
        <v>816300.40625244274</v>
      </c>
      <c r="AI4" s="3">
        <v>7038861.0474466272</v>
      </c>
      <c r="AJ4" s="3">
        <v>1706870.8986487347</v>
      </c>
      <c r="AK4" s="3">
        <v>1244804.1002968282</v>
      </c>
      <c r="AL4" s="3">
        <v>13458462.488089371</v>
      </c>
      <c r="AM4" s="3">
        <v>447863.70027826069</v>
      </c>
      <c r="AN4" s="3">
        <v>802470.62684478343</v>
      </c>
      <c r="AO4" s="3">
        <v>230544.99813052698</v>
      </c>
      <c r="AP4" s="3">
        <v>3460391.4427150441</v>
      </c>
      <c r="AQ4" s="3">
        <v>8824764.636097515</v>
      </c>
      <c r="AR4" s="3">
        <v>54295.051313074204</v>
      </c>
      <c r="AS4" s="3">
        <v>3150961.6130972495</v>
      </c>
      <c r="AT4" s="3">
        <v>94122.422817380255</v>
      </c>
      <c r="AU4" s="3">
        <v>678751.46761822002</v>
      </c>
      <c r="AV4" s="3">
        <v>284356.21055751963</v>
      </c>
      <c r="AW4" s="3">
        <v>1304976.6787302683</v>
      </c>
      <c r="AX4" s="3">
        <v>7274703.3475842988</v>
      </c>
      <c r="AY4" s="3">
        <v>372618.97712503694</v>
      </c>
      <c r="AZ4" s="3">
        <v>4869320.6104948763</v>
      </c>
      <c r="BA4" s="3">
        <v>7532103.5946602747</v>
      </c>
      <c r="BB4" s="3">
        <v>880336.10172703606</v>
      </c>
      <c r="BC4" s="3">
        <v>1788291.2390991105</v>
      </c>
      <c r="BD4" s="3">
        <v>2384210.5379487774</v>
      </c>
      <c r="BE4" s="3">
        <v>837924.9101029546</v>
      </c>
      <c r="BF4" s="3">
        <v>1631442.4856842225</v>
      </c>
      <c r="BG4" s="3">
        <v>197040.30634401788</v>
      </c>
      <c r="BH4" s="3">
        <v>328440.46295227809</v>
      </c>
      <c r="BI4" s="3">
        <v>358556.10346743168</v>
      </c>
      <c r="BJ4" s="3">
        <v>170894.31256034787</v>
      </c>
      <c r="BK4" s="3">
        <v>780388.08616394282</v>
      </c>
      <c r="BL4" s="3">
        <v>11997.809092759875</v>
      </c>
      <c r="BM4" s="3">
        <v>54348.71180567285</v>
      </c>
      <c r="BN4" s="3">
        <v>287968.92758878239</v>
      </c>
      <c r="BO4" s="3">
        <v>450079.71236619999</v>
      </c>
      <c r="BP4" s="3">
        <v>637817.48381239118</v>
      </c>
    </row>
    <row r="5" spans="1:68">
      <c r="A5" s="46">
        <f t="shared" si="0"/>
        <v>277286456.99404454</v>
      </c>
      <c r="B5" s="6">
        <v>2020</v>
      </c>
      <c r="C5" s="3">
        <v>27576720.047785405</v>
      </c>
      <c r="D5" s="3">
        <v>1369322.6483384396</v>
      </c>
      <c r="E5" s="3">
        <v>5328460.9191008816</v>
      </c>
      <c r="F5" s="3">
        <v>9572612.4581734724</v>
      </c>
      <c r="G5" s="3">
        <v>892826.72171808674</v>
      </c>
      <c r="H5" s="3">
        <v>1603392.4637237955</v>
      </c>
      <c r="I5" s="3">
        <v>418607.39810825</v>
      </c>
      <c r="J5" s="3">
        <v>1781401.0318165082</v>
      </c>
      <c r="K5" s="3">
        <v>148804.82692949488</v>
      </c>
      <c r="L5" s="3">
        <v>1256468.3297399045</v>
      </c>
      <c r="M5" s="3">
        <v>656798.48962586711</v>
      </c>
      <c r="N5" s="3">
        <v>10972181.657546401</v>
      </c>
      <c r="O5" s="3">
        <v>430219.04553936038</v>
      </c>
      <c r="P5" s="3">
        <v>2138204.8217026452</v>
      </c>
      <c r="Q5" s="3">
        <v>1541804.5974113641</v>
      </c>
      <c r="R5" s="3">
        <v>2445730.925384311</v>
      </c>
      <c r="S5" s="3">
        <v>2977709.4415026209</v>
      </c>
      <c r="T5" s="3">
        <v>17703618.075539902</v>
      </c>
      <c r="U5" s="3">
        <v>26210945.850550693</v>
      </c>
      <c r="V5" s="3">
        <v>69211796.541849896</v>
      </c>
      <c r="W5" s="3">
        <v>1456372.9208622838</v>
      </c>
      <c r="X5" s="3">
        <v>3513667.6167737073</v>
      </c>
      <c r="Y5" s="3">
        <v>4124220.2835734938</v>
      </c>
      <c r="Z5" s="3">
        <v>2790418.1848419183</v>
      </c>
      <c r="AA5" s="3">
        <v>244111.33215854951</v>
      </c>
      <c r="AB5" s="3">
        <v>9179.4511118915598</v>
      </c>
      <c r="AC5" s="3">
        <v>141356.71959834886</v>
      </c>
      <c r="AD5" s="3">
        <v>1851573.1645487295</v>
      </c>
      <c r="AE5" s="3">
        <v>518274.72464029188</v>
      </c>
      <c r="AF5" s="3">
        <v>2298841.4067393858</v>
      </c>
      <c r="AG5" s="3">
        <v>1291829.0004890854</v>
      </c>
      <c r="AH5" s="3">
        <v>823989.73163812084</v>
      </c>
      <c r="AI5" s="3">
        <v>7057783.6274287514</v>
      </c>
      <c r="AJ5" s="3">
        <v>1670071.192523652</v>
      </c>
      <c r="AK5" s="3">
        <v>1252070.2843087891</v>
      </c>
      <c r="AL5" s="3">
        <v>13478510.905481528</v>
      </c>
      <c r="AM5" s="3">
        <v>455048.37005976972</v>
      </c>
      <c r="AN5" s="3">
        <v>810642.35045522545</v>
      </c>
      <c r="AO5" s="3">
        <v>233333.696904254</v>
      </c>
      <c r="AP5" s="3">
        <v>3524813.6527738404</v>
      </c>
      <c r="AQ5" s="3">
        <v>9003673.9365746453</v>
      </c>
      <c r="AR5" s="3">
        <v>52270.962505123134</v>
      </c>
      <c r="AS5" s="3">
        <v>3144643.5216203434</v>
      </c>
      <c r="AT5" s="3">
        <v>94122.422817380255</v>
      </c>
      <c r="AU5" s="3">
        <v>677488.24562777509</v>
      </c>
      <c r="AV5" s="3">
        <v>273772.61711398012</v>
      </c>
      <c r="AW5" s="3">
        <v>1321209.3289980581</v>
      </c>
      <c r="AX5" s="3">
        <v>7317444.079308073</v>
      </c>
      <c r="AY5" s="3">
        <v>375682.02453146153</v>
      </c>
      <c r="AZ5" s="3">
        <v>4927798.2389219925</v>
      </c>
      <c r="BA5" s="3">
        <v>7387752.6657409612</v>
      </c>
      <c r="BB5" s="3">
        <v>895868.89114481397</v>
      </c>
      <c r="BC5" s="3">
        <v>1783610.5345974159</v>
      </c>
      <c r="BD5" s="3">
        <v>2427758.8799790526</v>
      </c>
      <c r="BE5" s="3">
        <v>837640.33116042428</v>
      </c>
      <c r="BF5" s="3">
        <v>1644973.787533232</v>
      </c>
      <c r="BG5" s="3">
        <v>207953.47293339201</v>
      </c>
      <c r="BH5" s="3">
        <v>329834.64009432838</v>
      </c>
      <c r="BI5" s="3">
        <v>368340.23243459855</v>
      </c>
      <c r="BJ5" s="3">
        <v>177791.39243946498</v>
      </c>
      <c r="BK5" s="3">
        <v>794654.69650500326</v>
      </c>
      <c r="BL5" s="3">
        <v>12098.591069448408</v>
      </c>
      <c r="BM5" s="3">
        <v>54196.098254627446</v>
      </c>
      <c r="BN5" s="3">
        <v>293747.76549268351</v>
      </c>
      <c r="BO5" s="3">
        <v>456564.62011503737</v>
      </c>
      <c r="BP5" s="3">
        <v>641830.10753238329</v>
      </c>
    </row>
    <row r="6" spans="1:68">
      <c r="A6" s="46">
        <f t="shared" si="0"/>
        <v>277600947.21423841</v>
      </c>
      <c r="B6" s="6">
        <v>2021</v>
      </c>
      <c r="C6" s="3">
        <v>27703895.475142948</v>
      </c>
      <c r="D6" s="3">
        <v>1369595.4443500331</v>
      </c>
      <c r="E6" s="3">
        <v>5464271.9524598885</v>
      </c>
      <c r="F6" s="3">
        <v>9608673.7682873979</v>
      </c>
      <c r="G6" s="3">
        <v>874979.52560377389</v>
      </c>
      <c r="H6" s="3">
        <v>1596072.4914242693</v>
      </c>
      <c r="I6" s="3">
        <v>416809.85593648697</v>
      </c>
      <c r="J6" s="3">
        <v>1801246.7181592684</v>
      </c>
      <c r="K6" s="3">
        <v>141890.63564268494</v>
      </c>
      <c r="L6" s="3">
        <v>1247961.8642735814</v>
      </c>
      <c r="M6" s="3">
        <v>664108.5866027103</v>
      </c>
      <c r="N6" s="3">
        <v>11012862.995493734</v>
      </c>
      <c r="O6" s="3">
        <v>430089.76402200817</v>
      </c>
      <c r="P6" s="3">
        <v>2166071.7723089498</v>
      </c>
      <c r="Q6" s="3">
        <v>1565937.3217512099</v>
      </c>
      <c r="R6" s="3">
        <v>2491756.5258619133</v>
      </c>
      <c r="S6" s="3">
        <v>3002070.1318610488</v>
      </c>
      <c r="T6" s="3">
        <v>17812958.91948127</v>
      </c>
      <c r="U6" s="3">
        <v>25154993.414757974</v>
      </c>
      <c r="V6" s="3">
        <v>68998249.19041498</v>
      </c>
      <c r="W6" s="3">
        <v>1477926.5348221208</v>
      </c>
      <c r="X6" s="3">
        <v>3547062.3219939587</v>
      </c>
      <c r="Y6" s="3">
        <v>4217594.9969599405</v>
      </c>
      <c r="Z6" s="3">
        <v>2875298.8782657692</v>
      </c>
      <c r="AA6" s="3">
        <v>243929.242199587</v>
      </c>
      <c r="AB6" s="3">
        <v>9385.2885886740351</v>
      </c>
      <c r="AC6" s="3">
        <v>142803.28160117657</v>
      </c>
      <c r="AD6" s="3">
        <v>1850328.9365959037</v>
      </c>
      <c r="AE6" s="3">
        <v>504493.18128983275</v>
      </c>
      <c r="AF6" s="3">
        <v>2327663.9649424278</v>
      </c>
      <c r="AG6" s="3">
        <v>1280784.0325084652</v>
      </c>
      <c r="AH6" s="3">
        <v>831434.0431790736</v>
      </c>
      <c r="AI6" s="3">
        <v>7071556.8258512383</v>
      </c>
      <c r="AJ6" s="3">
        <v>1636896.7653034574</v>
      </c>
      <c r="AK6" s="3">
        <v>1263107.5917792835</v>
      </c>
      <c r="AL6" s="3">
        <v>13535723.640382839</v>
      </c>
      <c r="AM6" s="3">
        <v>462271.82798611559</v>
      </c>
      <c r="AN6" s="3">
        <v>818806.99506870552</v>
      </c>
      <c r="AO6" s="3">
        <v>236424.0332740522</v>
      </c>
      <c r="AP6" s="3">
        <v>3565611.9802637883</v>
      </c>
      <c r="AQ6" s="3">
        <v>9211931.1049078126</v>
      </c>
      <c r="AR6" s="3">
        <v>51060.03186021452</v>
      </c>
      <c r="AS6" s="3">
        <v>3142035.8351271278</v>
      </c>
      <c r="AT6" s="3">
        <v>94122.422817380255</v>
      </c>
      <c r="AU6" s="3">
        <v>677086.98687786935</v>
      </c>
      <c r="AV6" s="3">
        <v>277264.95438217919</v>
      </c>
      <c r="AW6" s="3">
        <v>1336578.5298817907</v>
      </c>
      <c r="AX6" s="3">
        <v>7364223.9544348978</v>
      </c>
      <c r="AY6" s="3">
        <v>379754.98974217835</v>
      </c>
      <c r="AZ6" s="3">
        <v>5016048.3037226312</v>
      </c>
      <c r="BA6" s="3">
        <v>7465878.5807137918</v>
      </c>
      <c r="BB6" s="3">
        <v>914508.23844614904</v>
      </c>
      <c r="BC6" s="3">
        <v>1792091.9711544837</v>
      </c>
      <c r="BD6" s="3">
        <v>2479500.1339145503</v>
      </c>
      <c r="BE6" s="3">
        <v>846889.14679272822</v>
      </c>
      <c r="BF6" s="3">
        <v>1699547.4913426826</v>
      </c>
      <c r="BG6" s="3">
        <v>223880.79714491119</v>
      </c>
      <c r="BH6" s="3">
        <v>332879.46720011806</v>
      </c>
      <c r="BI6" s="3">
        <v>384129.59025885852</v>
      </c>
      <c r="BJ6" s="3">
        <v>188137.01225814081</v>
      </c>
      <c r="BK6" s="3">
        <v>815717.07391704014</v>
      </c>
      <c r="BL6" s="3">
        <v>12096.214136035924</v>
      </c>
      <c r="BM6" s="3">
        <v>54197.676375289069</v>
      </c>
      <c r="BN6" s="3">
        <v>301954.10843444802</v>
      </c>
      <c r="BO6" s="3">
        <v>465422.05508905835</v>
      </c>
      <c r="BP6" s="3">
        <v>650409.82661368349</v>
      </c>
    </row>
    <row r="7" spans="1:68">
      <c r="A7" s="46">
        <f t="shared" si="0"/>
        <v>277674633.85426033</v>
      </c>
      <c r="B7" s="6">
        <v>2022</v>
      </c>
      <c r="C7" s="3">
        <v>27799336.207010817</v>
      </c>
      <c r="D7" s="3">
        <v>1376640.2274220486</v>
      </c>
      <c r="E7" s="3">
        <v>5591788.3165165521</v>
      </c>
      <c r="F7" s="3">
        <v>9646006.1865638196</v>
      </c>
      <c r="G7" s="3">
        <v>857491.55002762959</v>
      </c>
      <c r="H7" s="3">
        <v>1588836.541506306</v>
      </c>
      <c r="I7" s="3">
        <v>414959.93460637284</v>
      </c>
      <c r="J7" s="3">
        <v>1820659.7031686229</v>
      </c>
      <c r="K7" s="3">
        <v>134948.15109600249</v>
      </c>
      <c r="L7" s="3">
        <v>1239205.5414661081</v>
      </c>
      <c r="M7" s="3">
        <v>671324.63573633274</v>
      </c>
      <c r="N7" s="3">
        <v>11048421.311609741</v>
      </c>
      <c r="O7" s="3">
        <v>429468.82402609766</v>
      </c>
      <c r="P7" s="3">
        <v>2192527.1065314133</v>
      </c>
      <c r="Q7" s="3">
        <v>1589442.9954587542</v>
      </c>
      <c r="R7" s="3">
        <v>2533611.1112978533</v>
      </c>
      <c r="S7" s="3">
        <v>3026643.716676861</v>
      </c>
      <c r="T7" s="3">
        <v>17854957.63315317</v>
      </c>
      <c r="U7" s="3">
        <v>24011690.318049688</v>
      </c>
      <c r="V7" s="3">
        <v>68654794.081497848</v>
      </c>
      <c r="W7" s="3">
        <v>1512402.5797312888</v>
      </c>
      <c r="X7" s="3">
        <v>3587858.8986560805</v>
      </c>
      <c r="Y7" s="3">
        <v>4310058.8211851632</v>
      </c>
      <c r="Z7" s="3">
        <v>2968267.4948662473</v>
      </c>
      <c r="AA7" s="3">
        <v>242246.73820313331</v>
      </c>
      <c r="AB7" s="3">
        <v>9590.2274493220939</v>
      </c>
      <c r="AC7" s="3">
        <v>144426.35399242715</v>
      </c>
      <c r="AD7" s="3">
        <v>1825216.6897279266</v>
      </c>
      <c r="AE7" s="3">
        <v>491936.02821093163</v>
      </c>
      <c r="AF7" s="3">
        <v>2355833.8236146537</v>
      </c>
      <c r="AG7" s="3">
        <v>1275035.2887695169</v>
      </c>
      <c r="AH7" s="3">
        <v>838354.77402485383</v>
      </c>
      <c r="AI7" s="3">
        <v>7095971.350192314</v>
      </c>
      <c r="AJ7" s="3">
        <v>1608087.2572244997</v>
      </c>
      <c r="AK7" s="3">
        <v>1276780.5186835083</v>
      </c>
      <c r="AL7" s="3">
        <v>13657102.77015393</v>
      </c>
      <c r="AM7" s="3">
        <v>469475.2512193264</v>
      </c>
      <c r="AN7" s="3">
        <v>826968.3255821442</v>
      </c>
      <c r="AO7" s="3">
        <v>239533.59043335222</v>
      </c>
      <c r="AP7" s="3">
        <v>3638248.2204689924</v>
      </c>
      <c r="AQ7" s="3">
        <v>9415070.5531195421</v>
      </c>
      <c r="AR7" s="3">
        <v>49850.354771560931</v>
      </c>
      <c r="AS7" s="3">
        <v>3146654.769181598</v>
      </c>
      <c r="AT7" s="3">
        <v>89168.611090149745</v>
      </c>
      <c r="AU7" s="3">
        <v>677156.34024205059</v>
      </c>
      <c r="AV7" s="3">
        <v>280971.0831742541</v>
      </c>
      <c r="AW7" s="3">
        <v>1350394.7107890388</v>
      </c>
      <c r="AX7" s="3">
        <v>7438165.0081595741</v>
      </c>
      <c r="AY7" s="3">
        <v>384127.60089482798</v>
      </c>
      <c r="AZ7" s="3">
        <v>5104114.3608818976</v>
      </c>
      <c r="BA7" s="3">
        <v>7567362.9308382552</v>
      </c>
      <c r="BB7" s="3">
        <v>934992.52842069184</v>
      </c>
      <c r="BC7" s="3">
        <v>1797980.2974176165</v>
      </c>
      <c r="BD7" s="3">
        <v>2540552.0884753349</v>
      </c>
      <c r="BE7" s="3">
        <v>857952.15318367886</v>
      </c>
      <c r="BF7" s="3">
        <v>1746096.2824069255</v>
      </c>
      <c r="BG7" s="3">
        <v>235290.01676107469</v>
      </c>
      <c r="BH7" s="3">
        <v>279483.91719131469</v>
      </c>
      <c r="BI7" s="3">
        <v>394528.88901138643</v>
      </c>
      <c r="BJ7" s="3">
        <v>193629.13142114136</v>
      </c>
      <c r="BK7" s="3">
        <v>831468.85189612966</v>
      </c>
      <c r="BL7" s="3">
        <v>11808.129806445126</v>
      </c>
      <c r="BM7" s="3">
        <v>54134.180226314129</v>
      </c>
      <c r="BN7" s="3">
        <v>311752.58018647041</v>
      </c>
      <c r="BO7" s="3">
        <v>469489.24461794767</v>
      </c>
      <c r="BP7" s="3">
        <v>656290.14428334672</v>
      </c>
    </row>
    <row r="8" spans="1:68">
      <c r="A8" s="46">
        <f t="shared" si="0"/>
        <v>277581368.53488439</v>
      </c>
      <c r="B8" s="6">
        <v>2023</v>
      </c>
      <c r="C8" s="3">
        <v>27860183.888893861</v>
      </c>
      <c r="D8" s="3">
        <v>1384719.4424376739</v>
      </c>
      <c r="E8" s="3">
        <v>5719945.6082617482</v>
      </c>
      <c r="F8" s="3">
        <v>9686090.3296689801</v>
      </c>
      <c r="G8" s="3">
        <v>841131.41172399407</v>
      </c>
      <c r="H8" s="3">
        <v>1582181.053491137</v>
      </c>
      <c r="I8" s="3">
        <v>413116.87793216557</v>
      </c>
      <c r="J8" s="3">
        <v>1839904.918139139</v>
      </c>
      <c r="K8" s="3">
        <v>127989.08563033801</v>
      </c>
      <c r="L8" s="3">
        <v>1230398.5983705036</v>
      </c>
      <c r="M8" s="3">
        <v>678627.9110964312</v>
      </c>
      <c r="N8" s="3">
        <v>11076787.750642611</v>
      </c>
      <c r="O8" s="3">
        <v>428437.71016886254</v>
      </c>
      <c r="P8" s="3">
        <v>2216957.4348428794</v>
      </c>
      <c r="Q8" s="3">
        <v>1611672.4544555312</v>
      </c>
      <c r="R8" s="3">
        <v>2569850.9676189041</v>
      </c>
      <c r="S8" s="3">
        <v>3051645.2213391783</v>
      </c>
      <c r="T8" s="3">
        <v>17827230.736344125</v>
      </c>
      <c r="U8" s="3">
        <v>22830619.698756166</v>
      </c>
      <c r="V8" s="3">
        <v>68210336.075675756</v>
      </c>
      <c r="W8" s="3">
        <v>1541732.4570779919</v>
      </c>
      <c r="X8" s="3">
        <v>3620794.1724419622</v>
      </c>
      <c r="Y8" s="3">
        <v>4389637.6714362213</v>
      </c>
      <c r="Z8" s="3">
        <v>3059563.783469697</v>
      </c>
      <c r="AA8" s="3">
        <v>239265.55260442803</v>
      </c>
      <c r="AB8" s="3">
        <v>9784.5895168135012</v>
      </c>
      <c r="AC8" s="3">
        <v>145920.35226924936</v>
      </c>
      <c r="AD8" s="3">
        <v>1781942.701593576</v>
      </c>
      <c r="AE8" s="3">
        <v>480786.15256443241</v>
      </c>
      <c r="AF8" s="3">
        <v>2383310.1527920756</v>
      </c>
      <c r="AG8" s="3">
        <v>1275003.1011902138</v>
      </c>
      <c r="AH8" s="3">
        <v>844787.25980877748</v>
      </c>
      <c r="AI8" s="3">
        <v>7115460.8943981137</v>
      </c>
      <c r="AJ8" s="3">
        <v>1582970.7415931963</v>
      </c>
      <c r="AK8" s="3">
        <v>1294162.0642375655</v>
      </c>
      <c r="AL8" s="3">
        <v>13797233.34253655</v>
      </c>
      <c r="AM8" s="3">
        <v>476638.0334200557</v>
      </c>
      <c r="AN8" s="3">
        <v>835115.78046893107</v>
      </c>
      <c r="AO8" s="3">
        <v>242909.464511108</v>
      </c>
      <c r="AP8" s="3">
        <v>3672502.3327226653</v>
      </c>
      <c r="AQ8" s="3">
        <v>9600933.863710016</v>
      </c>
      <c r="AR8" s="3">
        <v>48598.878187201764</v>
      </c>
      <c r="AS8" s="3">
        <v>3154009.1980718439</v>
      </c>
      <c r="AT8" s="3">
        <v>89168.611090149745</v>
      </c>
      <c r="AU8" s="3">
        <v>676740.22005696374</v>
      </c>
      <c r="AV8" s="3">
        <v>285109.15750727593</v>
      </c>
      <c r="AW8" s="3">
        <v>1363632.2864865423</v>
      </c>
      <c r="AX8" s="3">
        <v>7589880.180266872</v>
      </c>
      <c r="AY8" s="3">
        <v>387460.69958225411</v>
      </c>
      <c r="AZ8" s="3">
        <v>5179631.0968997907</v>
      </c>
      <c r="BA8" s="3">
        <v>7698109.4964274615</v>
      </c>
      <c r="BB8" s="3">
        <v>957850.82551148767</v>
      </c>
      <c r="BC8" s="3">
        <v>1804879.6558531125</v>
      </c>
      <c r="BD8" s="3">
        <v>2612988.8346949895</v>
      </c>
      <c r="BE8" s="3">
        <v>872074.38320685108</v>
      </c>
      <c r="BF8" s="3">
        <v>1780271.2253261784</v>
      </c>
      <c r="BG8" s="3">
        <v>244969.75420275575</v>
      </c>
      <c r="BH8" s="3">
        <v>262853.94057076715</v>
      </c>
      <c r="BI8" s="3">
        <v>404225.13658064435</v>
      </c>
      <c r="BJ8" s="3">
        <v>199717.29452431281</v>
      </c>
      <c r="BK8" s="3">
        <v>853581.34784010565</v>
      </c>
      <c r="BL8" s="3">
        <v>11718.757110136426</v>
      </c>
      <c r="BM8" s="3">
        <v>54178.831757976324</v>
      </c>
      <c r="BN8" s="3">
        <v>322759.89047961507</v>
      </c>
      <c r="BO8" s="3">
        <v>480086.53289043851</v>
      </c>
      <c r="BP8" s="3">
        <v>668590.6599050028</v>
      </c>
    </row>
    <row r="9" spans="1:68">
      <c r="A9" s="46">
        <f t="shared" si="0"/>
        <v>276874314.58661622</v>
      </c>
      <c r="B9" s="6">
        <v>2024</v>
      </c>
      <c r="C9" s="3">
        <v>27882918.079610571</v>
      </c>
      <c r="D9" s="3">
        <v>1393658.4829565394</v>
      </c>
      <c r="E9" s="3">
        <v>5824446.3538619261</v>
      </c>
      <c r="F9" s="3">
        <v>9730478.192484431</v>
      </c>
      <c r="G9" s="3">
        <v>826096.12267429149</v>
      </c>
      <c r="H9" s="3">
        <v>1576591.6264187875</v>
      </c>
      <c r="I9" s="3">
        <v>411330.28389584197</v>
      </c>
      <c r="J9" s="3">
        <v>1859197.9594318308</v>
      </c>
      <c r="K9" s="3">
        <v>121047.24221363205</v>
      </c>
      <c r="L9" s="3">
        <v>1221778.9807956708</v>
      </c>
      <c r="M9" s="3">
        <v>686229.62788296212</v>
      </c>
      <c r="N9" s="3">
        <v>11099191.049419288</v>
      </c>
      <c r="O9" s="3">
        <v>427051.2025654022</v>
      </c>
      <c r="P9" s="3">
        <v>2238198.9961570413</v>
      </c>
      <c r="Q9" s="3">
        <v>1633297.196228896</v>
      </c>
      <c r="R9" s="3">
        <v>2598123.3430377319</v>
      </c>
      <c r="S9" s="3">
        <v>3077273.8618947696</v>
      </c>
      <c r="T9" s="3">
        <v>17747358.736456718</v>
      </c>
      <c r="U9" s="3">
        <v>21632374.926067814</v>
      </c>
      <c r="V9" s="3">
        <v>67544637.181966767</v>
      </c>
      <c r="W9" s="3">
        <v>1555131.9315105174</v>
      </c>
      <c r="X9" s="3">
        <v>3648129.6696419064</v>
      </c>
      <c r="Y9" s="3">
        <v>4444090.9320471799</v>
      </c>
      <c r="Z9" s="3">
        <v>3126671.2834382039</v>
      </c>
      <c r="AA9" s="3">
        <v>235198.03409969815</v>
      </c>
      <c r="AB9" s="3">
        <v>9923.3131187983981</v>
      </c>
      <c r="AC9" s="3">
        <v>147212.19074445686</v>
      </c>
      <c r="AD9" s="3">
        <v>1734575.0214686375</v>
      </c>
      <c r="AE9" s="3">
        <v>470595.38263065228</v>
      </c>
      <c r="AF9" s="3">
        <v>2410976.6407517921</v>
      </c>
      <c r="AG9" s="3">
        <v>1280037.1965180805</v>
      </c>
      <c r="AH9" s="3">
        <v>850691.91420710634</v>
      </c>
      <c r="AI9" s="3">
        <v>7134160.9663429027</v>
      </c>
      <c r="AJ9" s="3">
        <v>1562333.7372524217</v>
      </c>
      <c r="AK9" s="3">
        <v>1318466.0173557035</v>
      </c>
      <c r="AL9" s="3">
        <v>13946026.039658861</v>
      </c>
      <c r="AM9" s="3">
        <v>483780.44396121782</v>
      </c>
      <c r="AN9" s="3">
        <v>843243.75696800847</v>
      </c>
      <c r="AO9" s="3">
        <v>246237.18753887486</v>
      </c>
      <c r="AP9" s="3">
        <v>3659297.3838846805</v>
      </c>
      <c r="AQ9" s="3">
        <v>9787860.6790396441</v>
      </c>
      <c r="AR9" s="3">
        <v>47238.419711924631</v>
      </c>
      <c r="AS9" s="3">
        <v>3161216.9941349654</v>
      </c>
      <c r="AT9" s="3">
        <v>89168.611090149745</v>
      </c>
      <c r="AU9" s="3">
        <v>677334.6774642315</v>
      </c>
      <c r="AV9" s="3">
        <v>289668.68508603505</v>
      </c>
      <c r="AW9" s="3">
        <v>1376504.2708785785</v>
      </c>
      <c r="AX9" s="3">
        <v>7703388.3530415613</v>
      </c>
      <c r="AY9" s="3">
        <v>388674.08068045124</v>
      </c>
      <c r="AZ9" s="3">
        <v>5224970.5797331417</v>
      </c>
      <c r="BA9" s="3">
        <v>7795486.8689428307</v>
      </c>
      <c r="BB9" s="3">
        <v>976775.05366677477</v>
      </c>
      <c r="BC9" s="3">
        <v>1796023.7629359071</v>
      </c>
      <c r="BD9" s="3">
        <v>2663920.1333728456</v>
      </c>
      <c r="BE9" s="3">
        <v>877001.15614944464</v>
      </c>
      <c r="BF9" s="3">
        <v>1805524.9029759797</v>
      </c>
      <c r="BG9" s="3">
        <v>250895.57684710846</v>
      </c>
      <c r="BH9" s="3">
        <v>271682.0756269971</v>
      </c>
      <c r="BI9" s="3">
        <v>408531.32507817016</v>
      </c>
      <c r="BJ9" s="3">
        <v>205975.75589610418</v>
      </c>
      <c r="BK9" s="3">
        <v>874478.70662569709</v>
      </c>
      <c r="BL9" s="3">
        <v>11740.62489753111</v>
      </c>
      <c r="BM9" s="3">
        <v>54756.423920143949</v>
      </c>
      <c r="BN9" s="3">
        <v>331496.94302479876</v>
      </c>
      <c r="BO9" s="3">
        <v>487384.87854505429</v>
      </c>
      <c r="BP9" s="3">
        <v>678556.55808957119</v>
      </c>
    </row>
    <row r="10" spans="1:68">
      <c r="A10" s="46">
        <f t="shared" si="0"/>
        <v>275429124.88122898</v>
      </c>
      <c r="B10" s="6">
        <v>2025</v>
      </c>
      <c r="C10" s="3">
        <v>27895282.590644926</v>
      </c>
      <c r="D10" s="3">
        <v>1407187.7892320852</v>
      </c>
      <c r="E10" s="3">
        <v>5883980.557657619</v>
      </c>
      <c r="F10" s="3">
        <v>9780037.787025515</v>
      </c>
      <c r="G10" s="3">
        <v>813050.37801296473</v>
      </c>
      <c r="H10" s="3">
        <v>1572323.0388192835</v>
      </c>
      <c r="I10" s="3">
        <v>409629.60323738103</v>
      </c>
      <c r="J10" s="3">
        <v>1878385.2737557723</v>
      </c>
      <c r="K10" s="3">
        <v>114209.30448955084</v>
      </c>
      <c r="L10" s="3">
        <v>1213571.8322080062</v>
      </c>
      <c r="M10" s="3">
        <v>694252.19290531881</v>
      </c>
      <c r="N10" s="3">
        <v>11114155.879617319</v>
      </c>
      <c r="O10" s="3">
        <v>425357.21481884515</v>
      </c>
      <c r="P10" s="3">
        <v>2257202.6861300776</v>
      </c>
      <c r="Q10" s="3">
        <v>1654279.013769456</v>
      </c>
      <c r="R10" s="3">
        <v>2616861.9061776302</v>
      </c>
      <c r="S10" s="3">
        <v>3104803.7350711324</v>
      </c>
      <c r="T10" s="3">
        <v>17552775.708344966</v>
      </c>
      <c r="U10" s="3">
        <v>20437544.658014312</v>
      </c>
      <c r="V10" s="3">
        <v>66673569.53055957</v>
      </c>
      <c r="W10" s="3">
        <v>1538271.5300695007</v>
      </c>
      <c r="X10" s="3">
        <v>3648291.4955354165</v>
      </c>
      <c r="Y10" s="3">
        <v>4467702.7569727981</v>
      </c>
      <c r="Z10" s="3">
        <v>3174242.8290513824</v>
      </c>
      <c r="AA10" s="3">
        <v>229594.78294772454</v>
      </c>
      <c r="AB10" s="3">
        <v>10033.718956515248</v>
      </c>
      <c r="AC10" s="3">
        <v>147745.24902890337</v>
      </c>
      <c r="AD10" s="3">
        <v>1689392.8600899992</v>
      </c>
      <c r="AE10" s="3">
        <v>460503.84020170168</v>
      </c>
      <c r="AF10" s="3">
        <v>2439432.065615715</v>
      </c>
      <c r="AG10" s="3">
        <v>1288094.4699099348</v>
      </c>
      <c r="AH10" s="3">
        <v>855880.65470690781</v>
      </c>
      <c r="AI10" s="3">
        <v>7144509.4484027242</v>
      </c>
      <c r="AJ10" s="3">
        <v>1545124.0799223043</v>
      </c>
      <c r="AK10" s="3">
        <v>1346291.0746975564</v>
      </c>
      <c r="AL10" s="3">
        <v>14088344.280346148</v>
      </c>
      <c r="AM10" s="3">
        <v>490873.59061497735</v>
      </c>
      <c r="AN10" s="3">
        <v>851336.24931368337</v>
      </c>
      <c r="AO10" s="3">
        <v>249221.56187582781</v>
      </c>
      <c r="AP10" s="3">
        <v>3682024.1830452029</v>
      </c>
      <c r="AQ10" s="3">
        <v>9966071.7241686769</v>
      </c>
      <c r="AR10" s="3">
        <v>45636.421202889615</v>
      </c>
      <c r="AS10" s="3">
        <v>3168680.9022643822</v>
      </c>
      <c r="AT10" s="3">
        <v>84214.799362919206</v>
      </c>
      <c r="AU10" s="3">
        <v>678325.43980967696</v>
      </c>
      <c r="AV10" s="3">
        <v>293903.86746072886</v>
      </c>
      <c r="AW10" s="3">
        <v>1388374.5945393671</v>
      </c>
      <c r="AX10" s="3">
        <v>7786932.6762856599</v>
      </c>
      <c r="AY10" s="3">
        <v>390501.55099297973</v>
      </c>
      <c r="AZ10" s="3">
        <v>5234134.1602733266</v>
      </c>
      <c r="BA10" s="3">
        <v>7855248.0601750296</v>
      </c>
      <c r="BB10" s="3">
        <v>987600.52611689444</v>
      </c>
      <c r="BC10" s="3">
        <v>1765627.267901907</v>
      </c>
      <c r="BD10" s="3">
        <v>2707561.8347318796</v>
      </c>
      <c r="BE10" s="3">
        <v>869868.8964022263</v>
      </c>
      <c r="BF10" s="3">
        <v>1817013.8528991668</v>
      </c>
      <c r="BG10" s="3">
        <v>252276.48121898252</v>
      </c>
      <c r="BH10" s="3">
        <v>242144.397044224</v>
      </c>
      <c r="BI10" s="3">
        <v>398659.31471309433</v>
      </c>
      <c r="BJ10" s="3">
        <v>206699.52353774023</v>
      </c>
      <c r="BK10" s="3">
        <v>877284.02327530342</v>
      </c>
      <c r="BL10" s="3">
        <v>11591.353479228284</v>
      </c>
      <c r="BM10" s="3">
        <v>54710.565590328828</v>
      </c>
      <c r="BN10" s="3">
        <v>336666.44768032944</v>
      </c>
      <c r="BO10" s="3">
        <v>487452.665037203</v>
      </c>
      <c r="BP10" s="3">
        <v>676572.13326804561</v>
      </c>
    </row>
    <row r="11" spans="1:68">
      <c r="A11" s="46">
        <f t="shared" si="0"/>
        <v>273278794.46041286</v>
      </c>
      <c r="B11" s="6">
        <v>2026</v>
      </c>
      <c r="C11" s="3">
        <v>27892157.304576296</v>
      </c>
      <c r="D11" s="3">
        <v>1424285.2654622728</v>
      </c>
      <c r="E11" s="3">
        <v>5911179.8635702552</v>
      </c>
      <c r="F11" s="3">
        <v>9836492.544784693</v>
      </c>
      <c r="G11" s="3">
        <v>801222.35001041193</v>
      </c>
      <c r="H11" s="3">
        <v>1569625.0819936665</v>
      </c>
      <c r="I11" s="3">
        <v>408078.07253272657</v>
      </c>
      <c r="J11" s="3">
        <v>1897271.4214907766</v>
      </c>
      <c r="K11" s="3">
        <v>107670.84148910038</v>
      </c>
      <c r="L11" s="3">
        <v>1206282.262803348</v>
      </c>
      <c r="M11" s="3">
        <v>702818.01825409732</v>
      </c>
      <c r="N11" s="3">
        <v>11123624.070078509</v>
      </c>
      <c r="O11" s="3">
        <v>423328.65878173959</v>
      </c>
      <c r="P11" s="3">
        <v>2273051.8652341277</v>
      </c>
      <c r="Q11" s="3">
        <v>1672946.2144393104</v>
      </c>
      <c r="R11" s="3">
        <v>2626587.9543496915</v>
      </c>
      <c r="S11" s="3">
        <v>3133144.1972582554</v>
      </c>
      <c r="T11" s="3">
        <v>17260408.324866984</v>
      </c>
      <c r="U11" s="3">
        <v>19327106.266691491</v>
      </c>
      <c r="V11" s="3">
        <v>65380348.608568951</v>
      </c>
      <c r="W11" s="3">
        <v>1524519.5530396756</v>
      </c>
      <c r="X11" s="3">
        <v>3645099.4896766511</v>
      </c>
      <c r="Y11" s="3">
        <v>4470148.5358770136</v>
      </c>
      <c r="Z11" s="3">
        <v>3214828.3585686525</v>
      </c>
      <c r="AA11" s="3">
        <v>222041.09693632636</v>
      </c>
      <c r="AB11" s="3">
        <v>10135.225243442213</v>
      </c>
      <c r="AC11" s="3">
        <v>147524.36393674233</v>
      </c>
      <c r="AD11" s="3">
        <v>1644946.3792261183</v>
      </c>
      <c r="AE11" s="3">
        <v>450835.29445762991</v>
      </c>
      <c r="AF11" s="3">
        <v>2467826.9657222275</v>
      </c>
      <c r="AG11" s="3">
        <v>1299697.9169353868</v>
      </c>
      <c r="AH11" s="3">
        <v>860141.4208356872</v>
      </c>
      <c r="AI11" s="3">
        <v>7143320.1208537156</v>
      </c>
      <c r="AJ11" s="3">
        <v>1531399.0656774917</v>
      </c>
      <c r="AK11" s="3">
        <v>1379001.9245865191</v>
      </c>
      <c r="AL11" s="3">
        <v>14233683.586787509</v>
      </c>
      <c r="AM11" s="3">
        <v>497914.43387868832</v>
      </c>
      <c r="AN11" s="3">
        <v>859391.37010368903</v>
      </c>
      <c r="AO11" s="3">
        <v>252003.52346560598</v>
      </c>
      <c r="AP11" s="3">
        <v>3646437.7970064767</v>
      </c>
      <c r="AQ11" s="3">
        <v>10121029.967618136</v>
      </c>
      <c r="AR11" s="3">
        <v>43728.594893612484</v>
      </c>
      <c r="AS11" s="3">
        <v>3176661.988338124</v>
      </c>
      <c r="AT11" s="3">
        <v>84214.799362919206</v>
      </c>
      <c r="AU11" s="3">
        <v>678701.92950094817</v>
      </c>
      <c r="AV11" s="3">
        <v>298230.5271490005</v>
      </c>
      <c r="AW11" s="3">
        <v>1399539.4954102009</v>
      </c>
      <c r="AX11" s="3">
        <v>7784047.5738549344</v>
      </c>
      <c r="AY11" s="3">
        <v>392565.77859296196</v>
      </c>
      <c r="AZ11" s="3">
        <v>5218971.930624512</v>
      </c>
      <c r="BA11" s="3">
        <v>7884556.9458398614</v>
      </c>
      <c r="BB11" s="3">
        <v>1002034.4893837245</v>
      </c>
      <c r="BC11" s="3">
        <v>1731327.0653134952</v>
      </c>
      <c r="BD11" s="3">
        <v>2760277.053556635</v>
      </c>
      <c r="BE11" s="3">
        <v>860566.72221819533</v>
      </c>
      <c r="BF11" s="3">
        <v>1834206.0494096451</v>
      </c>
      <c r="BG11" s="3">
        <v>251847.46238500244</v>
      </c>
      <c r="BH11" s="3">
        <v>228159.18746677972</v>
      </c>
      <c r="BI11" s="3">
        <v>388406.48495708127</v>
      </c>
      <c r="BJ11" s="3">
        <v>205507.43565739878</v>
      </c>
      <c r="BK11" s="3">
        <v>878019.10624766175</v>
      </c>
      <c r="BL11" s="3">
        <v>11593.730412640736</v>
      </c>
      <c r="BM11" s="3">
        <v>54349.918603825863</v>
      </c>
      <c r="BN11" s="3">
        <v>342573.04900727596</v>
      </c>
      <c r="BO11" s="3">
        <v>492039.55100589112</v>
      </c>
      <c r="BP11" s="3">
        <v>677112.01355037466</v>
      </c>
    </row>
    <row r="12" spans="1:68">
      <c r="A12" s="46">
        <f t="shared" si="0"/>
        <v>270422066.30400747</v>
      </c>
      <c r="B12" s="6">
        <v>2027</v>
      </c>
      <c r="C12" s="3">
        <v>27866628.242173567</v>
      </c>
      <c r="D12" s="3">
        <v>1443657.9277448149</v>
      </c>
      <c r="E12" s="3">
        <v>5948464.0647828858</v>
      </c>
      <c r="F12" s="3">
        <v>9898638.844718758</v>
      </c>
      <c r="G12" s="3">
        <v>791582.57116464875</v>
      </c>
      <c r="H12" s="3">
        <v>1568328.7863393137</v>
      </c>
      <c r="I12" s="3">
        <v>406647.96505300899</v>
      </c>
      <c r="J12" s="3">
        <v>1915181.8932960148</v>
      </c>
      <c r="K12" s="3">
        <v>101681.36737193957</v>
      </c>
      <c r="L12" s="3">
        <v>1200313.5458412059</v>
      </c>
      <c r="M12" s="3">
        <v>711802.32699484751</v>
      </c>
      <c r="N12" s="3">
        <v>11126898.792621786</v>
      </c>
      <c r="O12" s="3">
        <v>420941.36668914615</v>
      </c>
      <c r="P12" s="3">
        <v>2286671.2790272911</v>
      </c>
      <c r="Q12" s="3">
        <v>1691440.075785195</v>
      </c>
      <c r="R12" s="3">
        <v>2629460.1113841333</v>
      </c>
      <c r="S12" s="3">
        <v>3163107.6491518049</v>
      </c>
      <c r="T12" s="3">
        <v>16980430.166377012</v>
      </c>
      <c r="U12" s="3">
        <v>18185933.154590495</v>
      </c>
      <c r="V12" s="3">
        <v>63617529.926421203</v>
      </c>
      <c r="W12" s="3">
        <v>1351782.3047816001</v>
      </c>
      <c r="X12" s="3">
        <v>3645473.4246616978</v>
      </c>
      <c r="Y12" s="3">
        <v>4481321.4033397222</v>
      </c>
      <c r="Z12" s="3">
        <v>3251210.8037713696</v>
      </c>
      <c r="AA12" s="3">
        <v>213105.62403136131</v>
      </c>
      <c r="AB12" s="3">
        <v>10192.010748633178</v>
      </c>
      <c r="AC12" s="3">
        <v>147038.42792208923</v>
      </c>
      <c r="AD12" s="3">
        <v>1602189.1158938198</v>
      </c>
      <c r="AE12" s="3">
        <v>441580.34858880017</v>
      </c>
      <c r="AF12" s="3">
        <v>2496074.7012992315</v>
      </c>
      <c r="AG12" s="3">
        <v>1314853.0073791484</v>
      </c>
      <c r="AH12" s="3">
        <v>862941.47708588792</v>
      </c>
      <c r="AI12" s="3">
        <v>7140122.5408077501</v>
      </c>
      <c r="AJ12" s="3">
        <v>1519887.7634076495</v>
      </c>
      <c r="AK12" s="3">
        <v>1410973.1342391425</v>
      </c>
      <c r="AL12" s="3">
        <v>14377017.530616272</v>
      </c>
      <c r="AM12" s="3">
        <v>504952.75585723156</v>
      </c>
      <c r="AN12" s="3">
        <v>867392.16244047997</v>
      </c>
      <c r="AO12" s="3">
        <v>255025.0018523958</v>
      </c>
      <c r="AP12" s="3">
        <v>3637172.2362618297</v>
      </c>
      <c r="AQ12" s="3">
        <v>10285294.934696795</v>
      </c>
      <c r="AR12" s="3">
        <v>41947.887995752462</v>
      </c>
      <c r="AS12" s="3">
        <v>3197982.2032497781</v>
      </c>
      <c r="AT12" s="3">
        <v>84214.799362919206</v>
      </c>
      <c r="AU12" s="3">
        <v>678583.03801949229</v>
      </c>
      <c r="AV12" s="3">
        <v>302507.26770248218</v>
      </c>
      <c r="AW12" s="3">
        <v>1410822.2970001388</v>
      </c>
      <c r="AX12" s="3">
        <v>7808529.7287671193</v>
      </c>
      <c r="AY12" s="3">
        <v>392980.1038460047</v>
      </c>
      <c r="AZ12" s="3">
        <v>5208262.6858968288</v>
      </c>
      <c r="BA12" s="3">
        <v>7958295.8620029632</v>
      </c>
      <c r="BB12" s="3">
        <v>982662.59131508425</v>
      </c>
      <c r="BC12" s="3">
        <v>1716882.4112212658</v>
      </c>
      <c r="BD12" s="3">
        <v>2756837.8977430165</v>
      </c>
      <c r="BE12" s="3">
        <v>838387.35088456934</v>
      </c>
      <c r="BF12" s="3">
        <v>1845070.7042776474</v>
      </c>
      <c r="BG12" s="3">
        <v>250962.61103991789</v>
      </c>
      <c r="BH12" s="3">
        <v>222620.01804655138</v>
      </c>
      <c r="BI12" s="3">
        <v>366758.36727224203</v>
      </c>
      <c r="BJ12" s="3">
        <v>200185.6147630183</v>
      </c>
      <c r="BK12" s="3">
        <v>848270.74840715865</v>
      </c>
      <c r="BL12" s="3">
        <v>11199.634852853993</v>
      </c>
      <c r="BM12" s="3">
        <v>54034.48013274806</v>
      </c>
      <c r="BN12" s="3">
        <v>339614.83436599327</v>
      </c>
      <c r="BO12" s="3">
        <v>483204.71152925136</v>
      </c>
      <c r="BP12" s="3">
        <v>650307.68710080953</v>
      </c>
    </row>
    <row r="13" spans="1:68">
      <c r="A13" s="46">
        <f t="shared" si="0"/>
        <v>267785499.33522263</v>
      </c>
      <c r="B13" s="6">
        <v>2028</v>
      </c>
      <c r="C13" s="3">
        <v>27816453.589357708</v>
      </c>
      <c r="D13" s="3">
        <v>1462470.3708952505</v>
      </c>
      <c r="E13" s="3">
        <v>5982851.4468511948</v>
      </c>
      <c r="F13" s="3">
        <v>9964153.4355228506</v>
      </c>
      <c r="G13" s="3">
        <v>783002.62875043787</v>
      </c>
      <c r="H13" s="3">
        <v>1568338.35025823</v>
      </c>
      <c r="I13" s="3">
        <v>405309.43055678497</v>
      </c>
      <c r="J13" s="3">
        <v>1931531.8288230761</v>
      </c>
      <c r="K13" s="3">
        <v>96423.557582040958</v>
      </c>
      <c r="L13" s="3">
        <v>1196003.4244749788</v>
      </c>
      <c r="M13" s="3">
        <v>721058.65229002782</v>
      </c>
      <c r="N13" s="3">
        <v>11123368.467833677</v>
      </c>
      <c r="O13" s="3">
        <v>418062.56560057536</v>
      </c>
      <c r="P13" s="3">
        <v>2298027.3122790656</v>
      </c>
      <c r="Q13" s="3">
        <v>1709133.3139249925</v>
      </c>
      <c r="R13" s="3">
        <v>2627666.8454723964</v>
      </c>
      <c r="S13" s="3">
        <v>3195099.9141569855</v>
      </c>
      <c r="T13" s="3">
        <v>16695942.48952923</v>
      </c>
      <c r="U13" s="3">
        <v>17072614.562401652</v>
      </c>
      <c r="V13" s="3">
        <v>61711205.345022768</v>
      </c>
      <c r="W13" s="3">
        <v>1352663.8529890603</v>
      </c>
      <c r="X13" s="3">
        <v>3642212.0162741281</v>
      </c>
      <c r="Y13" s="3">
        <v>4478620.2682260275</v>
      </c>
      <c r="Z13" s="3">
        <v>3275632.004849433</v>
      </c>
      <c r="AA13" s="3">
        <v>203736.51792738523</v>
      </c>
      <c r="AB13" s="3">
        <v>10229.533592321786</v>
      </c>
      <c r="AC13" s="3">
        <v>146145.88905673384</v>
      </c>
      <c r="AD13" s="3">
        <v>1562352.9925647136</v>
      </c>
      <c r="AE13" s="3">
        <v>432600.0139630069</v>
      </c>
      <c r="AF13" s="3">
        <v>2523749.2901250026</v>
      </c>
      <c r="AG13" s="3">
        <v>1333885.5440591914</v>
      </c>
      <c r="AH13" s="3">
        <v>863719.49844736524</v>
      </c>
      <c r="AI13" s="3">
        <v>7134194.41618024</v>
      </c>
      <c r="AJ13" s="3">
        <v>1513007.0257160382</v>
      </c>
      <c r="AK13" s="3">
        <v>1440954.6074813181</v>
      </c>
      <c r="AL13" s="3">
        <v>14526857.183284387</v>
      </c>
      <c r="AM13" s="3">
        <v>512016.21974940138</v>
      </c>
      <c r="AN13" s="3">
        <v>875327.77252256509</v>
      </c>
      <c r="AO13" s="3">
        <v>258312.89623387594</v>
      </c>
      <c r="AP13" s="3">
        <v>3609868.5652140356</v>
      </c>
      <c r="AQ13" s="3">
        <v>10468274.307982752</v>
      </c>
      <c r="AR13" s="3">
        <v>40197.777851986189</v>
      </c>
      <c r="AS13" s="3">
        <v>3233809.655804628</v>
      </c>
      <c r="AT13" s="3">
        <v>84214.799362919206</v>
      </c>
      <c r="AU13" s="3">
        <v>679336.01740203181</v>
      </c>
      <c r="AV13" s="3">
        <v>306117.63888819388</v>
      </c>
      <c r="AW13" s="3">
        <v>1422769.4047427005</v>
      </c>
      <c r="AX13" s="3">
        <v>7814217.5021305382</v>
      </c>
      <c r="AY13" s="3">
        <v>393057.78983095044</v>
      </c>
      <c r="AZ13" s="3">
        <v>5190009.1278730119</v>
      </c>
      <c r="BA13" s="3">
        <v>8074714.6761604715</v>
      </c>
      <c r="BB13" s="3">
        <v>998222.51224276773</v>
      </c>
      <c r="BC13" s="3">
        <v>1704300.6775207142</v>
      </c>
      <c r="BD13" s="3">
        <v>2774207.7793431347</v>
      </c>
      <c r="BE13" s="3">
        <v>824407.41033266182</v>
      </c>
      <c r="BF13" s="3">
        <v>1854013.7398362011</v>
      </c>
      <c r="BG13" s="3">
        <v>253228.36675687641</v>
      </c>
      <c r="BH13" s="3">
        <v>222062.56169914815</v>
      </c>
      <c r="BI13" s="3">
        <v>368135.17583947821</v>
      </c>
      <c r="BJ13" s="3">
        <v>201335.12807620445</v>
      </c>
      <c r="BK13" s="3">
        <v>858711.92695329676</v>
      </c>
      <c r="BL13" s="3">
        <v>11263.812054990587</v>
      </c>
      <c r="BM13" s="3">
        <v>54871.998050953953</v>
      </c>
      <c r="BN13" s="3">
        <v>342867.88767584233</v>
      </c>
      <c r="BO13" s="3">
        <v>484989.75582248555</v>
      </c>
      <c r="BP13" s="3">
        <v>651358.26494750031</v>
      </c>
    </row>
    <row r="14" spans="1:68">
      <c r="A14" s="46">
        <f t="shared" si="0"/>
        <v>265093658.19114715</v>
      </c>
      <c r="B14" s="6">
        <v>2029</v>
      </c>
      <c r="C14" s="3">
        <v>27714378.148552608</v>
      </c>
      <c r="D14" s="3">
        <v>1481806.7741573905</v>
      </c>
      <c r="E14" s="3">
        <v>6007706.350985691</v>
      </c>
      <c r="F14" s="3">
        <v>10028941.880330905</v>
      </c>
      <c r="G14" s="3">
        <v>776159.7908262189</v>
      </c>
      <c r="H14" s="3">
        <v>1569479.7175459205</v>
      </c>
      <c r="I14" s="3">
        <v>404027.47998076247</v>
      </c>
      <c r="J14" s="3">
        <v>1945624.347673045</v>
      </c>
      <c r="K14" s="3">
        <v>91952.668216285354</v>
      </c>
      <c r="L14" s="3">
        <v>1193369.337900284</v>
      </c>
      <c r="M14" s="3">
        <v>730350.55680327176</v>
      </c>
      <c r="N14" s="3">
        <v>11112991.188200619</v>
      </c>
      <c r="O14" s="3">
        <v>414045.38544781395</v>
      </c>
      <c r="P14" s="3">
        <v>2305814.1368674836</v>
      </c>
      <c r="Q14" s="3">
        <v>1725137.1753044804</v>
      </c>
      <c r="R14" s="3">
        <v>2624294.5182071286</v>
      </c>
      <c r="S14" s="3">
        <v>3228143.1086795749</v>
      </c>
      <c r="T14" s="3">
        <v>16411455.241392964</v>
      </c>
      <c r="U14" s="3">
        <v>16038043.258045405</v>
      </c>
      <c r="V14" s="3">
        <v>59707316.486087173</v>
      </c>
      <c r="W14" s="3">
        <v>1354356.5127933915</v>
      </c>
      <c r="X14" s="3">
        <v>3642109.623362618</v>
      </c>
      <c r="Y14" s="3">
        <v>4472300.1686437186</v>
      </c>
      <c r="Z14" s="3">
        <v>3299005.3932319451</v>
      </c>
      <c r="AA14" s="3">
        <v>193878.93289647417</v>
      </c>
      <c r="AB14" s="3">
        <v>10285.16369395228</v>
      </c>
      <c r="AC14" s="3">
        <v>145023.58479179142</v>
      </c>
      <c r="AD14" s="3">
        <v>1526448.6221972727</v>
      </c>
      <c r="AE14" s="3">
        <v>423898.49810695741</v>
      </c>
      <c r="AF14" s="3">
        <v>2549899.2809789707</v>
      </c>
      <c r="AG14" s="3">
        <v>1356038.1020429134</v>
      </c>
      <c r="AH14" s="3">
        <v>861823.81213082455</v>
      </c>
      <c r="AI14" s="3">
        <v>7118024.1196676586</v>
      </c>
      <c r="AJ14" s="3">
        <v>1508319.1650631595</v>
      </c>
      <c r="AK14" s="3">
        <v>1470087.0570719209</v>
      </c>
      <c r="AL14" s="3">
        <v>14686984.085718542</v>
      </c>
      <c r="AM14" s="3">
        <v>519098.17988326371</v>
      </c>
      <c r="AN14" s="3">
        <v>883186.26166368148</v>
      </c>
      <c r="AO14" s="3">
        <v>261239.45958797203</v>
      </c>
      <c r="AP14" s="3">
        <v>3591141.1287035439</v>
      </c>
      <c r="AQ14" s="3">
        <v>10634395.122546045</v>
      </c>
      <c r="AR14" s="3">
        <v>38561.724887319077</v>
      </c>
      <c r="AS14" s="3">
        <v>3271024.1756431027</v>
      </c>
      <c r="AT14" s="3">
        <v>84214.799362919206</v>
      </c>
      <c r="AU14" s="3">
        <v>680519.97840484243</v>
      </c>
      <c r="AV14" s="3">
        <v>310050.52338311617</v>
      </c>
      <c r="AW14" s="3">
        <v>1433890.2166891622</v>
      </c>
      <c r="AX14" s="3">
        <v>7815371.5431028493</v>
      </c>
      <c r="AY14" s="3">
        <v>394034.41364169447</v>
      </c>
      <c r="AZ14" s="3">
        <v>5197553.4411691455</v>
      </c>
      <c r="BA14" s="3">
        <v>8202894.3807439897</v>
      </c>
      <c r="BB14" s="3">
        <v>1014135.1427991486</v>
      </c>
      <c r="BC14" s="3">
        <v>1684407.6833885182</v>
      </c>
      <c r="BD14" s="3">
        <v>2794938.5967787169</v>
      </c>
      <c r="BE14" s="3">
        <v>811903.72304514167</v>
      </c>
      <c r="BF14" s="3">
        <v>1863999.0457717828</v>
      </c>
      <c r="BG14" s="3">
        <v>256231.49859473886</v>
      </c>
      <c r="BH14" s="3">
        <v>224632.38451469026</v>
      </c>
      <c r="BI14" s="3">
        <v>368135.17583947821</v>
      </c>
      <c r="BJ14" s="3">
        <v>202910.38706094102</v>
      </c>
      <c r="BK14" s="3">
        <v>871058.32055023557</v>
      </c>
      <c r="BL14" s="3">
        <v>11349.381657839313</v>
      </c>
      <c r="BM14" s="3">
        <v>55855.724206931292</v>
      </c>
      <c r="BN14" s="3">
        <v>345845.75822836289</v>
      </c>
      <c r="BO14" s="3">
        <v>488582.43990633602</v>
      </c>
      <c r="BP14" s="3">
        <v>652977.9057944793</v>
      </c>
    </row>
    <row r="15" spans="1:68">
      <c r="A15" s="46">
        <f t="shared" si="0"/>
        <v>262359013.55103806</v>
      </c>
      <c r="B15" s="6">
        <v>2030</v>
      </c>
      <c r="C15" s="3">
        <v>27590378.683660984</v>
      </c>
      <c r="D15" s="3">
        <v>1501900.6295274543</v>
      </c>
      <c r="E15" s="3">
        <v>6009300.5864650439</v>
      </c>
      <c r="F15" s="3">
        <v>10092508.489464706</v>
      </c>
      <c r="G15" s="3">
        <v>770156.18986557506</v>
      </c>
      <c r="H15" s="3">
        <v>1572044.0877430183</v>
      </c>
      <c r="I15" s="3">
        <v>402919.30393527256</v>
      </c>
      <c r="J15" s="3">
        <v>1957653.2821633662</v>
      </c>
      <c r="K15" s="3">
        <v>88319.389300182112</v>
      </c>
      <c r="L15" s="3">
        <v>1192719.4572699217</v>
      </c>
      <c r="M15" s="3">
        <v>739683.55219316902</v>
      </c>
      <c r="N15" s="3">
        <v>11091151.519762937</v>
      </c>
      <c r="O15" s="3">
        <v>408468.74532849761</v>
      </c>
      <c r="P15" s="3">
        <v>2311995.7300554235</v>
      </c>
      <c r="Q15" s="3">
        <v>1740121.8620059378</v>
      </c>
      <c r="R15" s="3">
        <v>2621089.6547463597</v>
      </c>
      <c r="S15" s="3">
        <v>3262472.5802514469</v>
      </c>
      <c r="T15" s="3">
        <v>16143072.359384503</v>
      </c>
      <c r="U15" s="3">
        <v>15088056.68930852</v>
      </c>
      <c r="V15" s="3">
        <v>57619936.550594941</v>
      </c>
      <c r="W15" s="3">
        <v>1359594.3804875265</v>
      </c>
      <c r="X15" s="3">
        <v>3631900.565920339</v>
      </c>
      <c r="Y15" s="3">
        <v>4462879.0842994433</v>
      </c>
      <c r="Z15" s="3">
        <v>3323763.75810342</v>
      </c>
      <c r="AA15" s="3">
        <v>182998.53984416358</v>
      </c>
      <c r="AB15" s="3">
        <v>10341.518584930232</v>
      </c>
      <c r="AC15" s="3">
        <v>143809.09497945753</v>
      </c>
      <c r="AD15" s="3">
        <v>1494816.314314977</v>
      </c>
      <c r="AE15" s="3">
        <v>415375.45150870114</v>
      </c>
      <c r="AF15" s="3">
        <v>2576136.4302163967</v>
      </c>
      <c r="AG15" s="3">
        <v>1381428.8427053248</v>
      </c>
      <c r="AH15" s="3">
        <v>856952.40662264149</v>
      </c>
      <c r="AI15" s="3">
        <v>7087980.4855969884</v>
      </c>
      <c r="AJ15" s="3">
        <v>1505433.5263946103</v>
      </c>
      <c r="AK15" s="3">
        <v>1497891.2794775392</v>
      </c>
      <c r="AL15" s="3">
        <v>14855918.957446046</v>
      </c>
      <c r="AM15" s="3">
        <v>526170.5585010635</v>
      </c>
      <c r="AN15" s="3">
        <v>890971.18670064653</v>
      </c>
      <c r="AO15" s="3">
        <v>263753.02365836868</v>
      </c>
      <c r="AP15" s="3">
        <v>3576912.4192660162</v>
      </c>
      <c r="AQ15" s="3">
        <v>10774406.155750329</v>
      </c>
      <c r="AR15" s="3">
        <v>36936.605164346925</v>
      </c>
      <c r="AS15" s="3">
        <v>3309650.0364426658</v>
      </c>
      <c r="AT15" s="3">
        <v>79260.987635688682</v>
      </c>
      <c r="AU15" s="3">
        <v>681253.14254046953</v>
      </c>
      <c r="AV15" s="3">
        <v>314585.63744006172</v>
      </c>
      <c r="AW15" s="3">
        <v>1443698.7639090791</v>
      </c>
      <c r="AX15" s="3">
        <v>7805108.8215992358</v>
      </c>
      <c r="AY15" s="3">
        <v>394877.86147824611</v>
      </c>
      <c r="AZ15" s="3">
        <v>5210213.1668953411</v>
      </c>
      <c r="BA15" s="3">
        <v>8376950.8920289893</v>
      </c>
      <c r="BB15" s="3">
        <v>1030793.8898777796</v>
      </c>
      <c r="BC15" s="3">
        <v>1651361.9096065592</v>
      </c>
      <c r="BD15" s="3">
        <v>2818069.001286021</v>
      </c>
      <c r="BE15" s="3">
        <v>804291.23633239779</v>
      </c>
      <c r="BF15" s="3">
        <v>1881639.525261485</v>
      </c>
      <c r="BG15" s="3">
        <v>260360.80487179905</v>
      </c>
      <c r="BH15" s="3">
        <v>221140.43934286202</v>
      </c>
      <c r="BI15" s="3">
        <v>367461.41845551168</v>
      </c>
      <c r="BJ15" s="3">
        <v>203549.00556826673</v>
      </c>
      <c r="BK15" s="3">
        <v>882114.56852222735</v>
      </c>
      <c r="BL15" s="3">
        <v>11369.347898504038</v>
      </c>
      <c r="BM15" s="3">
        <v>56622.319525989733</v>
      </c>
      <c r="BN15" s="3">
        <v>347988.25255327852</v>
      </c>
      <c r="BO15" s="3">
        <v>492333.29247186612</v>
      </c>
      <c r="BP15" s="3">
        <v>653999.3009232044</v>
      </c>
    </row>
    <row r="16" spans="1:68">
      <c r="A16" s="46">
        <f t="shared" si="0"/>
        <v>259455580.08477721</v>
      </c>
      <c r="B16" s="6">
        <v>2031</v>
      </c>
      <c r="C16" s="3">
        <v>27425948.075342592</v>
      </c>
      <c r="D16" s="3">
        <v>1524425.4469458</v>
      </c>
      <c r="E16" s="3">
        <v>5994474.6288457252</v>
      </c>
      <c r="F16" s="3">
        <v>10153944.582282638</v>
      </c>
      <c r="G16" s="3">
        <v>764950.26990824332</v>
      </c>
      <c r="H16" s="3">
        <v>1576629.629353015</v>
      </c>
      <c r="I16" s="3">
        <v>402053.27226597577</v>
      </c>
      <c r="J16" s="3">
        <v>1967889.7847374324</v>
      </c>
      <c r="K16" s="3">
        <v>85549.765422234632</v>
      </c>
      <c r="L16" s="3">
        <v>1194289.8761253285</v>
      </c>
      <c r="M16" s="3">
        <v>749022.58872835746</v>
      </c>
      <c r="N16" s="3">
        <v>11057297.137066117</v>
      </c>
      <c r="O16" s="3">
        <v>401876.4877984015</v>
      </c>
      <c r="P16" s="3">
        <v>2317404.2398122181</v>
      </c>
      <c r="Q16" s="3">
        <v>1752833.0998219654</v>
      </c>
      <c r="R16" s="3">
        <v>2620720.9718393181</v>
      </c>
      <c r="S16" s="3">
        <v>3295728.3280653781</v>
      </c>
      <c r="T16" s="3">
        <v>15866325.238570064</v>
      </c>
      <c r="U16" s="3">
        <v>14299423.112124646</v>
      </c>
      <c r="V16" s="3">
        <v>55354651.391273655</v>
      </c>
      <c r="W16" s="3">
        <v>1343373.8881870937</v>
      </c>
      <c r="X16" s="3">
        <v>3634903.1496292655</v>
      </c>
      <c r="Y16" s="3">
        <v>4448409.9766828343</v>
      </c>
      <c r="Z16" s="3">
        <v>3350486.8463564282</v>
      </c>
      <c r="AA16" s="3">
        <v>171977.19306646386</v>
      </c>
      <c r="AB16" s="3">
        <v>10390.845537786683</v>
      </c>
      <c r="AC16" s="3">
        <v>142344.38360454419</v>
      </c>
      <c r="AD16" s="3">
        <v>1468715.9067754862</v>
      </c>
      <c r="AE16" s="3">
        <v>406612.99664085591</v>
      </c>
      <c r="AF16" s="3">
        <v>2601597.9445193191</v>
      </c>
      <c r="AG16" s="3">
        <v>1408586.464082639</v>
      </c>
      <c r="AH16" s="3">
        <v>848932.32685222372</v>
      </c>
      <c r="AI16" s="3">
        <v>7048581.7665218776</v>
      </c>
      <c r="AJ16" s="3">
        <v>1504943.9053930903</v>
      </c>
      <c r="AK16" s="3">
        <v>1524711.0511460523</v>
      </c>
      <c r="AL16" s="3">
        <v>15028776.00591981</v>
      </c>
      <c r="AM16" s="3">
        <v>533249.93592853111</v>
      </c>
      <c r="AN16" s="3">
        <v>898671.09937456367</v>
      </c>
      <c r="AO16" s="3">
        <v>266138.03631444403</v>
      </c>
      <c r="AP16" s="3">
        <v>3545103.6679082797</v>
      </c>
      <c r="AQ16" s="3">
        <v>10909608.68865047</v>
      </c>
      <c r="AR16" s="3">
        <v>35858.011308316709</v>
      </c>
      <c r="AS16" s="3">
        <v>3349466.2982002813</v>
      </c>
      <c r="AT16" s="3">
        <v>79260.987635688682</v>
      </c>
      <c r="AU16" s="3">
        <v>681713.84703110321</v>
      </c>
      <c r="AV16" s="3">
        <v>319360.81192338251</v>
      </c>
      <c r="AW16" s="3">
        <v>1452861.3340797639</v>
      </c>
      <c r="AX16" s="3">
        <v>7808364.8657710701</v>
      </c>
      <c r="AY16" s="3">
        <v>395584.43400798913</v>
      </c>
      <c r="AZ16" s="3">
        <v>5219928.7703596316</v>
      </c>
      <c r="BA16" s="3">
        <v>8554344.3226213567</v>
      </c>
      <c r="BB16" s="3">
        <v>1040724.0225012006</v>
      </c>
      <c r="BC16" s="3">
        <v>1624326.1604047765</v>
      </c>
      <c r="BD16" s="3">
        <v>2833824.0188210472</v>
      </c>
      <c r="BE16" s="3">
        <v>788888.40106783027</v>
      </c>
      <c r="BF16" s="3">
        <v>1869468.5819025203</v>
      </c>
      <c r="BG16" s="3">
        <v>264516.92482598318</v>
      </c>
      <c r="BH16" s="3">
        <v>213783.83888718468</v>
      </c>
      <c r="BI16" s="3">
        <v>366611.89827572787</v>
      </c>
      <c r="BJ16" s="3">
        <v>203165.83446387132</v>
      </c>
      <c r="BK16" s="3">
        <v>889015.34744639636</v>
      </c>
      <c r="BL16" s="3">
        <v>11317.530750112282</v>
      </c>
      <c r="BM16" s="3">
        <v>57247.626630516061</v>
      </c>
      <c r="BN16" s="3">
        <v>350179.88665628899</v>
      </c>
      <c r="BO16" s="3">
        <v>494050.55027295323</v>
      </c>
      <c r="BP16" s="3">
        <v>650161.77351099206</v>
      </c>
    </row>
    <row r="17" spans="1:68">
      <c r="A17" s="46">
        <f t="shared" si="0"/>
        <v>256322153.15120301</v>
      </c>
      <c r="B17" s="6">
        <v>2032</v>
      </c>
      <c r="C17" s="3">
        <v>27226441.245080516</v>
      </c>
      <c r="D17" s="3">
        <v>1548695.1219884173</v>
      </c>
      <c r="E17" s="3">
        <v>5946187.5038811415</v>
      </c>
      <c r="F17" s="3">
        <v>10210864.711793005</v>
      </c>
      <c r="G17" s="3">
        <v>760232.50486646348</v>
      </c>
      <c r="H17" s="3">
        <v>1582831.7660270985</v>
      </c>
      <c r="I17" s="3">
        <v>401405.94097694859</v>
      </c>
      <c r="J17" s="3">
        <v>1975796.1711016358</v>
      </c>
      <c r="K17" s="3">
        <v>83622.575561401754</v>
      </c>
      <c r="L17" s="3">
        <v>1197799.4756963225</v>
      </c>
      <c r="M17" s="3">
        <v>758214.43790344812</v>
      </c>
      <c r="N17" s="3">
        <v>11009642.260259571</v>
      </c>
      <c r="O17" s="3">
        <v>394719.3431102644</v>
      </c>
      <c r="P17" s="3">
        <v>2324485.0073205219</v>
      </c>
      <c r="Q17" s="3">
        <v>1763232.9392790203</v>
      </c>
      <c r="R17" s="3">
        <v>2623237.8229875066</v>
      </c>
      <c r="S17" s="3">
        <v>3327532.8634250993</v>
      </c>
      <c r="T17" s="3">
        <v>15600183.258053722</v>
      </c>
      <c r="U17" s="3">
        <v>13572087.588087257</v>
      </c>
      <c r="V17" s="3">
        <v>52882222.100496083</v>
      </c>
      <c r="W17" s="3">
        <v>1345999.4195092407</v>
      </c>
      <c r="X17" s="3">
        <v>3635837.0351785556</v>
      </c>
      <c r="Y17" s="3">
        <v>4432536.6547164395</v>
      </c>
      <c r="Z17" s="3">
        <v>3376229.243238545</v>
      </c>
      <c r="AA17" s="3">
        <v>161578.01761088913</v>
      </c>
      <c r="AB17" s="3">
        <v>10437.863576121255</v>
      </c>
      <c r="AC17" s="3">
        <v>140760.31098172514</v>
      </c>
      <c r="AD17" s="3">
        <v>1447430.545246812</v>
      </c>
      <c r="AE17" s="3">
        <v>397401.52854798938</v>
      </c>
      <c r="AF17" s="3">
        <v>2626368.4538108055</v>
      </c>
      <c r="AG17" s="3">
        <v>1436259.4373560427</v>
      </c>
      <c r="AH17" s="3">
        <v>837595.8003880016</v>
      </c>
      <c r="AI17" s="3">
        <v>6997129.3249382731</v>
      </c>
      <c r="AJ17" s="3">
        <v>1506772.1710477113</v>
      </c>
      <c r="AK17" s="3">
        <v>1550400.5275238201</v>
      </c>
      <c r="AL17" s="3">
        <v>15211764.042137818</v>
      </c>
      <c r="AM17" s="3">
        <v>540317.64743112272</v>
      </c>
      <c r="AN17" s="3">
        <v>906281.93755981012</v>
      </c>
      <c r="AO17" s="3">
        <v>268642.3367569109</v>
      </c>
      <c r="AP17" s="3">
        <v>3500292.3818413205</v>
      </c>
      <c r="AQ17" s="3">
        <v>11055225.322132338</v>
      </c>
      <c r="AR17" s="3">
        <v>34732.220912509219</v>
      </c>
      <c r="AS17" s="3">
        <v>3390820.2231180267</v>
      </c>
      <c r="AT17" s="3">
        <v>79260.987635688682</v>
      </c>
      <c r="AU17" s="3">
        <v>682298.3968149178</v>
      </c>
      <c r="AV17" s="3">
        <v>323956.34328178596</v>
      </c>
      <c r="AW17" s="3">
        <v>1461661.2852320182</v>
      </c>
      <c r="AX17" s="3">
        <v>7822790.3779247059</v>
      </c>
      <c r="AY17" s="3">
        <v>396039.45191981317</v>
      </c>
      <c r="AZ17" s="3">
        <v>5209587.5409146855</v>
      </c>
      <c r="BA17" s="3">
        <v>8660519.0278562009</v>
      </c>
      <c r="BB17" s="3">
        <v>1055849.8392704781</v>
      </c>
      <c r="BC17" s="3">
        <v>1610293.4083086981</v>
      </c>
      <c r="BD17" s="3">
        <v>2857052.8291073153</v>
      </c>
      <c r="BE17" s="3">
        <v>768345.35865376575</v>
      </c>
      <c r="BF17" s="3">
        <v>1870784.1192091131</v>
      </c>
      <c r="BG17" s="3">
        <v>269571.30296381365</v>
      </c>
      <c r="BH17" s="3">
        <v>208646.87462381308</v>
      </c>
      <c r="BI17" s="3">
        <v>368691.75802623318</v>
      </c>
      <c r="BJ17" s="3">
        <v>204145.04950843731</v>
      </c>
      <c r="BK17" s="3">
        <v>904602.10679903848</v>
      </c>
      <c r="BL17" s="3">
        <v>11356.512458076733</v>
      </c>
      <c r="BM17" s="3">
        <v>58110.208818054118</v>
      </c>
      <c r="BN17" s="3">
        <v>351447.69293112389</v>
      </c>
      <c r="BO17" s="3">
        <v>497259.11090129922</v>
      </c>
      <c r="BP17" s="3">
        <v>649636.48458764807</v>
      </c>
    </row>
    <row r="18" spans="1:68">
      <c r="A18" s="46">
        <f t="shared" si="0"/>
        <v>253325949.04544467</v>
      </c>
      <c r="B18" s="6">
        <v>2033</v>
      </c>
      <c r="C18" s="3">
        <v>26988858.12090664</v>
      </c>
      <c r="D18" s="3">
        <v>1574700.239186445</v>
      </c>
      <c r="E18" s="3">
        <v>5888605.5854957122</v>
      </c>
      <c r="F18" s="3">
        <v>10262281.608842533</v>
      </c>
      <c r="G18" s="3">
        <v>755703.18028308544</v>
      </c>
      <c r="H18" s="3">
        <v>1590310.0070450446</v>
      </c>
      <c r="I18" s="3">
        <v>400970.4455184011</v>
      </c>
      <c r="J18" s="3">
        <v>1980947.5622927183</v>
      </c>
      <c r="K18" s="3">
        <v>82497.861877410905</v>
      </c>
      <c r="L18" s="3">
        <v>1203027.8935828768</v>
      </c>
      <c r="M18" s="3">
        <v>767198.38763394277</v>
      </c>
      <c r="N18" s="3">
        <v>10950741.557710081</v>
      </c>
      <c r="O18" s="3">
        <v>387822.43177706626</v>
      </c>
      <c r="P18" s="3">
        <v>2331248.7602788177</v>
      </c>
      <c r="Q18" s="3">
        <v>1771389.7928271971</v>
      </c>
      <c r="R18" s="3">
        <v>2628465.2519380855</v>
      </c>
      <c r="S18" s="3">
        <v>3358379.2934830068</v>
      </c>
      <c r="T18" s="3">
        <v>15373594.038972834</v>
      </c>
      <c r="U18" s="3">
        <v>12904817.402465735</v>
      </c>
      <c r="V18" s="3">
        <v>50311748.510312513</v>
      </c>
      <c r="W18" s="3">
        <v>1353005.1496641503</v>
      </c>
      <c r="X18" s="3">
        <v>3637080.0147764338</v>
      </c>
      <c r="Y18" s="3">
        <v>4430493.8183024097</v>
      </c>
      <c r="Z18" s="3">
        <v>3411388.3399336794</v>
      </c>
      <c r="AA18" s="3">
        <v>151959.29119552535</v>
      </c>
      <c r="AB18" s="3">
        <v>10511.158951484</v>
      </c>
      <c r="AC18" s="3">
        <v>139389.77365372336</v>
      </c>
      <c r="AD18" s="3">
        <v>1429517.2625782411</v>
      </c>
      <c r="AE18" s="3">
        <v>388264.32330149179</v>
      </c>
      <c r="AF18" s="3">
        <v>2650191.051933141</v>
      </c>
      <c r="AG18" s="3">
        <v>1466580.6279384498</v>
      </c>
      <c r="AH18" s="3">
        <v>822764.55872464844</v>
      </c>
      <c r="AI18" s="3">
        <v>6943445.7721931376</v>
      </c>
      <c r="AJ18" s="3">
        <v>1508574.3930320381</v>
      </c>
      <c r="AK18" s="3">
        <v>1576444.1978175808</v>
      </c>
      <c r="AL18" s="3">
        <v>15403836.11055431</v>
      </c>
      <c r="AM18" s="3">
        <v>547403.37851791142</v>
      </c>
      <c r="AN18" s="3">
        <v>913805.98000978492</v>
      </c>
      <c r="AO18" s="3">
        <v>271578.85727257852</v>
      </c>
      <c r="AP18" s="3">
        <v>3487482.3502111826</v>
      </c>
      <c r="AQ18" s="3">
        <v>11221616.770108391</v>
      </c>
      <c r="AR18" s="3">
        <v>33687.606944596177</v>
      </c>
      <c r="AS18" s="3">
        <v>3433464.6159907212</v>
      </c>
      <c r="AT18" s="3">
        <v>79260.987635688682</v>
      </c>
      <c r="AU18" s="3">
        <v>683071.19144436368</v>
      </c>
      <c r="AV18" s="3">
        <v>329338.81439526979</v>
      </c>
      <c r="AW18" s="3">
        <v>1471212.2342421168</v>
      </c>
      <c r="AX18" s="3">
        <v>7835402.3971218867</v>
      </c>
      <c r="AY18" s="3">
        <v>396246.61454633472</v>
      </c>
      <c r="AZ18" s="3">
        <v>5227804.2974102311</v>
      </c>
      <c r="BA18" s="3">
        <v>8783051.6382272262</v>
      </c>
      <c r="BB18" s="3">
        <v>1072725.6384283146</v>
      </c>
      <c r="BC18" s="3">
        <v>1603674.8921433028</v>
      </c>
      <c r="BD18" s="3">
        <v>2878697.0540297139</v>
      </c>
      <c r="BE18" s="3">
        <v>755165.79637773172</v>
      </c>
      <c r="BF18" s="3">
        <v>1891428.6851609235</v>
      </c>
      <c r="BG18" s="3">
        <v>278862.24208720005</v>
      </c>
      <c r="BH18" s="3">
        <v>209819.03451927847</v>
      </c>
      <c r="BI18" s="3">
        <v>376601.08383801475</v>
      </c>
      <c r="BJ18" s="3">
        <v>207465.86574653108</v>
      </c>
      <c r="BK18" s="3">
        <v>923069.19126785384</v>
      </c>
      <c r="BL18" s="3">
        <v>11478.211448794955</v>
      </c>
      <c r="BM18" s="3">
        <v>59120.855855907022</v>
      </c>
      <c r="BN18" s="3">
        <v>353413.2840548997</v>
      </c>
      <c r="BO18" s="3">
        <v>502004.16535166628</v>
      </c>
      <c r="BP18" s="3">
        <v>651241.53407564585</v>
      </c>
    </row>
    <row r="19" spans="1:68">
      <c r="A19" s="46">
        <f t="shared" si="0"/>
        <v>250564661.56338817</v>
      </c>
      <c r="B19" s="6">
        <v>2034</v>
      </c>
      <c r="C19" s="3">
        <v>26720423.497428097</v>
      </c>
      <c r="D19" s="3">
        <v>1600915.7575440034</v>
      </c>
      <c r="E19" s="3">
        <v>5818080.9476565644</v>
      </c>
      <c r="F19" s="3">
        <v>10311034.42872896</v>
      </c>
      <c r="G19" s="3">
        <v>751585.34910730633</v>
      </c>
      <c r="H19" s="3">
        <v>1599197.7151776082</v>
      </c>
      <c r="I19" s="3">
        <v>400871.37214739452</v>
      </c>
      <c r="J19" s="3">
        <v>1983631.8090241449</v>
      </c>
      <c r="K19" s="3">
        <v>82119.725562413863</v>
      </c>
      <c r="L19" s="3">
        <v>1210071.5028890506</v>
      </c>
      <c r="M19" s="3">
        <v>776167.57675576257</v>
      </c>
      <c r="N19" s="3">
        <v>10882465.428710956</v>
      </c>
      <c r="O19" s="3">
        <v>383639.29735155375</v>
      </c>
      <c r="P19" s="3">
        <v>2338651.5054186792</v>
      </c>
      <c r="Q19" s="3">
        <v>1776530.412790745</v>
      </c>
      <c r="R19" s="3">
        <v>2636950.6502892221</v>
      </c>
      <c r="S19" s="3">
        <v>3388179.1792473253</v>
      </c>
      <c r="T19" s="3">
        <v>15165239.425834082</v>
      </c>
      <c r="U19" s="3">
        <v>12288928.996534184</v>
      </c>
      <c r="V19" s="3">
        <v>47816667.351372994</v>
      </c>
      <c r="W19" s="3">
        <v>1357420.7522772329</v>
      </c>
      <c r="X19" s="3">
        <v>3642457.6107716304</v>
      </c>
      <c r="Y19" s="3">
        <v>4425322.1844577882</v>
      </c>
      <c r="Z19" s="3">
        <v>3452324.4806165854</v>
      </c>
      <c r="AA19" s="3">
        <v>143143.60030891155</v>
      </c>
      <c r="AB19" s="3">
        <v>10615.001418048794</v>
      </c>
      <c r="AC19" s="3">
        <v>138070.60329272883</v>
      </c>
      <c r="AD19" s="3">
        <v>1414231.7726743955</v>
      </c>
      <c r="AE19" s="3">
        <v>379554.39239203086</v>
      </c>
      <c r="AF19" s="3">
        <v>2673735.2015837519</v>
      </c>
      <c r="AG19" s="3">
        <v>1500874.2146098097</v>
      </c>
      <c r="AH19" s="3">
        <v>804738.31635499222</v>
      </c>
      <c r="AI19" s="3">
        <v>6893188.7590722917</v>
      </c>
      <c r="AJ19" s="3">
        <v>1510345.3626120144</v>
      </c>
      <c r="AK19" s="3">
        <v>1600039.7631037273</v>
      </c>
      <c r="AL19" s="3">
        <v>15604387.998018444</v>
      </c>
      <c r="AM19" s="3">
        <v>554511.5024884392</v>
      </c>
      <c r="AN19" s="3">
        <v>921247.6851550414</v>
      </c>
      <c r="AO19" s="3">
        <v>274381.03041420353</v>
      </c>
      <c r="AP19" s="3">
        <v>3464121.4980046619</v>
      </c>
      <c r="AQ19" s="3">
        <v>11397153.724543937</v>
      </c>
      <c r="AR19" s="3">
        <v>32773.35519428047</v>
      </c>
      <c r="AS19" s="3">
        <v>3477555.0265065902</v>
      </c>
      <c r="AT19" s="3">
        <v>79260.987635688682</v>
      </c>
      <c r="AU19" s="3">
        <v>684329.45962308068</v>
      </c>
      <c r="AV19" s="3">
        <v>334716.13624020381</v>
      </c>
      <c r="AW19" s="3">
        <v>1480347.558448303</v>
      </c>
      <c r="AX19" s="3">
        <v>7844387.4304061728</v>
      </c>
      <c r="AY19" s="3">
        <v>396516.66582733544</v>
      </c>
      <c r="AZ19" s="3">
        <v>5280172.872143887</v>
      </c>
      <c r="BA19" s="3">
        <v>8972695.9963467102</v>
      </c>
      <c r="BB19" s="3">
        <v>1089180.8991826966</v>
      </c>
      <c r="BC19" s="3">
        <v>1593807.9670537331</v>
      </c>
      <c r="BD19" s="3">
        <v>2901239.5470883204</v>
      </c>
      <c r="BE19" s="3">
        <v>757940.44106742216</v>
      </c>
      <c r="BF19" s="3">
        <v>1925963.4781530141</v>
      </c>
      <c r="BG19" s="3">
        <v>287080.63412563485</v>
      </c>
      <c r="BH19" s="3">
        <v>211747.74231479102</v>
      </c>
      <c r="BI19" s="3">
        <v>379413.28857109247</v>
      </c>
      <c r="BJ19" s="3">
        <v>210786.68198462424</v>
      </c>
      <c r="BK19" s="3">
        <v>940636.17413786496</v>
      </c>
      <c r="BL19" s="3">
        <v>11643.170627620038</v>
      </c>
      <c r="BM19" s="3">
        <v>60110.616002649607</v>
      </c>
      <c r="BN19" s="3">
        <v>358405.88550929062</v>
      </c>
      <c r="BO19" s="3">
        <v>507856.39917378948</v>
      </c>
      <c r="BP19" s="3">
        <v>652875.76628160779</v>
      </c>
    </row>
    <row r="20" spans="1:68">
      <c r="A20" s="46">
        <f t="shared" si="0"/>
        <v>247915588.41164112</v>
      </c>
      <c r="B20" s="6">
        <v>2035</v>
      </c>
      <c r="C20" s="3">
        <v>26417136.859624419</v>
      </c>
      <c r="D20" s="3">
        <v>1626995.5826852624</v>
      </c>
      <c r="E20" s="3">
        <v>5733670.1051109489</v>
      </c>
      <c r="F20" s="3">
        <v>10358645.426168716</v>
      </c>
      <c r="G20" s="3">
        <v>746911.77430894517</v>
      </c>
      <c r="H20" s="3">
        <v>1609419.461300361</v>
      </c>
      <c r="I20" s="3">
        <v>401173.81952078064</v>
      </c>
      <c r="J20" s="3">
        <v>1984010.6372308303</v>
      </c>
      <c r="K20" s="3">
        <v>82355.965002394863</v>
      </c>
      <c r="L20" s="3">
        <v>1218726.9149035516</v>
      </c>
      <c r="M20" s="3">
        <v>785213.50493447785</v>
      </c>
      <c r="N20" s="3">
        <v>10803980.864074318</v>
      </c>
      <c r="O20" s="3">
        <v>384393.8778731231</v>
      </c>
      <c r="P20" s="3">
        <v>2347193.6210102062</v>
      </c>
      <c r="Q20" s="3">
        <v>1778746.8513669919</v>
      </c>
      <c r="R20" s="3">
        <v>2647532.3739080965</v>
      </c>
      <c r="S20" s="3">
        <v>3416407.373194457</v>
      </c>
      <c r="T20" s="3">
        <v>14958006.82976705</v>
      </c>
      <c r="U20" s="3">
        <v>11716030.572272312</v>
      </c>
      <c r="V20" s="3">
        <v>45425496.394636557</v>
      </c>
      <c r="W20" s="3">
        <v>1359610.6648736405</v>
      </c>
      <c r="X20" s="3">
        <v>3654077.8447551955</v>
      </c>
      <c r="Y20" s="3">
        <v>4415269.9172017314</v>
      </c>
      <c r="Z20" s="3">
        <v>3495764.6731854049</v>
      </c>
      <c r="AA20" s="3">
        <v>134999.51486814098</v>
      </c>
      <c r="AB20" s="3">
        <v>10718.290476443899</v>
      </c>
      <c r="AC20" s="3">
        <v>136517.37581383192</v>
      </c>
      <c r="AD20" s="3">
        <v>1400454.8045544929</v>
      </c>
      <c r="AE20" s="3">
        <v>371105.60864014365</v>
      </c>
      <c r="AF20" s="3">
        <v>2696728.2805360267</v>
      </c>
      <c r="AG20" s="3">
        <v>1538299.6737850765</v>
      </c>
      <c r="AH20" s="3">
        <v>784011.38367873442</v>
      </c>
      <c r="AI20" s="3">
        <v>6841878.6020168224</v>
      </c>
      <c r="AJ20" s="3">
        <v>1514215.4520176686</v>
      </c>
      <c r="AK20" s="3">
        <v>1624895.8420320924</v>
      </c>
      <c r="AL20" s="3">
        <v>15802580.328953959</v>
      </c>
      <c r="AM20" s="3">
        <v>561598.30914384453</v>
      </c>
      <c r="AN20" s="3">
        <v>928606.66164445493</v>
      </c>
      <c r="AO20" s="3">
        <v>277245.42343112302</v>
      </c>
      <c r="AP20" s="3">
        <v>3457590.3704364547</v>
      </c>
      <c r="AQ20" s="3">
        <v>11577395.577430293</v>
      </c>
      <c r="AR20" s="3">
        <v>31868.031582798201</v>
      </c>
      <c r="AS20" s="3">
        <v>3523076.0978492848</v>
      </c>
      <c r="AT20" s="3">
        <v>79260.987635688682</v>
      </c>
      <c r="AU20" s="3">
        <v>685617.45067216002</v>
      </c>
      <c r="AV20" s="3">
        <v>340317.70667547575</v>
      </c>
      <c r="AW20" s="3">
        <v>1489454.1505464702</v>
      </c>
      <c r="AX20" s="3">
        <v>7850940.7344988324</v>
      </c>
      <c r="AY20" s="3">
        <v>396842.20709758345</v>
      </c>
      <c r="AZ20" s="3">
        <v>5337178.4394400436</v>
      </c>
      <c r="BA20" s="3">
        <v>9156506.5794532727</v>
      </c>
      <c r="BB20" s="3">
        <v>1106043.1325855809</v>
      </c>
      <c r="BC20" s="3">
        <v>1582471.3007506309</v>
      </c>
      <c r="BD20" s="3">
        <v>2926628.2380616413</v>
      </c>
      <c r="BE20" s="3">
        <v>763258.51005599916</v>
      </c>
      <c r="BF20" s="3">
        <v>1957575.0051026656</v>
      </c>
      <c r="BG20" s="3">
        <v>294038.78333925334</v>
      </c>
      <c r="BH20" s="3">
        <v>211904.06605242295</v>
      </c>
      <c r="BI20" s="3">
        <v>381786.08631462709</v>
      </c>
      <c r="BJ20" s="3">
        <v>213256.00687961714</v>
      </c>
      <c r="BK20" s="3">
        <v>956943.01476954971</v>
      </c>
      <c r="BL20" s="3">
        <v>11862.323888249335</v>
      </c>
      <c r="BM20" s="3">
        <v>61145.863156699008</v>
      </c>
      <c r="BN20" s="3">
        <v>363889.88474462531</v>
      </c>
      <c r="BO20" s="3">
        <v>513979.77896450309</v>
      </c>
      <c r="BP20" s="3">
        <v>654130.62315404194</v>
      </c>
    </row>
    <row r="21" spans="1:68">
      <c r="A21" s="46">
        <f t="shared" si="0"/>
        <v>245405412.31413639</v>
      </c>
      <c r="B21" s="6">
        <v>2036</v>
      </c>
      <c r="C21" s="3">
        <v>26119670.321522336</v>
      </c>
      <c r="D21" s="3">
        <v>1647349.5969309297</v>
      </c>
      <c r="E21" s="3">
        <v>5641965.9571571825</v>
      </c>
      <c r="F21" s="3">
        <v>10406201.639728399</v>
      </c>
      <c r="G21" s="3">
        <v>742591.99132686469</v>
      </c>
      <c r="H21" s="3">
        <v>1620863.9660846954</v>
      </c>
      <c r="I21" s="3">
        <v>401924.23320076487</v>
      </c>
      <c r="J21" s="3">
        <v>1982329.4001262668</v>
      </c>
      <c r="K21" s="3">
        <v>83007.720321108965</v>
      </c>
      <c r="L21" s="3">
        <v>1228602.3595573741</v>
      </c>
      <c r="M21" s="3">
        <v>794396.22948068206</v>
      </c>
      <c r="N21" s="3">
        <v>10720163.857679514</v>
      </c>
      <c r="O21" s="3">
        <v>382483.80101462069</v>
      </c>
      <c r="P21" s="3">
        <v>2356978.7930183318</v>
      </c>
      <c r="Q21" s="3">
        <v>1778922.8357579315</v>
      </c>
      <c r="R21" s="3">
        <v>2659673.917147533</v>
      </c>
      <c r="S21" s="3">
        <v>3444026.7061591921</v>
      </c>
      <c r="T21" s="3">
        <v>14738806.637075791</v>
      </c>
      <c r="U21" s="3">
        <v>11224506.451786481</v>
      </c>
      <c r="V21" s="3">
        <v>43187950.639913306</v>
      </c>
      <c r="W21" s="3">
        <v>1356998.2220129422</v>
      </c>
      <c r="X21" s="3">
        <v>3663769.2235937412</v>
      </c>
      <c r="Y21" s="3">
        <v>4396368.4225596013</v>
      </c>
      <c r="Z21" s="3">
        <v>3536695.1009868672</v>
      </c>
      <c r="AA21" s="3">
        <v>127440.03103028501</v>
      </c>
      <c r="AB21" s="3">
        <v>10824.228144125827</v>
      </c>
      <c r="AC21" s="3">
        <v>134869.10476022671</v>
      </c>
      <c r="AD21" s="3">
        <v>1387590.1444600236</v>
      </c>
      <c r="AE21" s="3">
        <v>362386.91205004399</v>
      </c>
      <c r="AF21" s="3">
        <v>2720510.4205077984</v>
      </c>
      <c r="AG21" s="3">
        <v>1577562.2092458</v>
      </c>
      <c r="AH21" s="3">
        <v>761284.38933114056</v>
      </c>
      <c r="AI21" s="3">
        <v>6784202.1765527697</v>
      </c>
      <c r="AJ21" s="3">
        <v>1517814.6872522656</v>
      </c>
      <c r="AK21" s="3">
        <v>1649673.789949578</v>
      </c>
      <c r="AL21" s="3">
        <v>16003043.667939082</v>
      </c>
      <c r="AM21" s="3">
        <v>568658.6220067573</v>
      </c>
      <c r="AN21" s="3">
        <v>935896.93371902057</v>
      </c>
      <c r="AO21" s="3">
        <v>279836.8614218717</v>
      </c>
      <c r="AP21" s="3">
        <v>3437304.4849060122</v>
      </c>
      <c r="AQ21" s="3">
        <v>11756792.758063618</v>
      </c>
      <c r="AR21" s="3">
        <v>30898.08788031662</v>
      </c>
      <c r="AS21" s="3">
        <v>3569744.4719880051</v>
      </c>
      <c r="AT21" s="3">
        <v>79260.987635688682</v>
      </c>
      <c r="AU21" s="3">
        <v>686935.16459160484</v>
      </c>
      <c r="AV21" s="3">
        <v>343788.68945141038</v>
      </c>
      <c r="AW21" s="3">
        <v>1497564.5311062918</v>
      </c>
      <c r="AX21" s="3">
        <v>7861533.181994509</v>
      </c>
      <c r="AY21" s="3">
        <v>396879.20042374817</v>
      </c>
      <c r="AZ21" s="3">
        <v>5390835.0676632822</v>
      </c>
      <c r="BA21" s="3">
        <v>9318242.1579110119</v>
      </c>
      <c r="BB21" s="3">
        <v>1123529.3907161651</v>
      </c>
      <c r="BC21" s="3">
        <v>1570956.7676764638</v>
      </c>
      <c r="BD21" s="3">
        <v>2950432.343671103</v>
      </c>
      <c r="BE21" s="3">
        <v>764254.53635486052</v>
      </c>
      <c r="BF21" s="3">
        <v>1991560.2050119867</v>
      </c>
      <c r="BG21" s="3">
        <v>299039.53412283608</v>
      </c>
      <c r="BH21" s="3">
        <v>211454.26661867151</v>
      </c>
      <c r="BI21" s="3">
        <v>381434.56072299241</v>
      </c>
      <c r="BJ21" s="3">
        <v>215257.01153590402</v>
      </c>
      <c r="BK21" s="3">
        <v>970099.49980541563</v>
      </c>
      <c r="BL21" s="3">
        <v>12032.036933899373</v>
      </c>
      <c r="BM21" s="3">
        <v>62089.950634880595</v>
      </c>
      <c r="BN21" s="3">
        <v>370798.9375446979</v>
      </c>
      <c r="BO21" s="3">
        <v>520283.92273427814</v>
      </c>
      <c r="BP21" s="3">
        <v>654568.36392349622</v>
      </c>
    </row>
    <row r="22" spans="1:68">
      <c r="A22" s="46">
        <f t="shared" si="0"/>
        <v>243176792.82156408</v>
      </c>
      <c r="B22" s="6">
        <v>2037</v>
      </c>
      <c r="C22" s="3">
        <v>25812339.968449295</v>
      </c>
      <c r="D22" s="3">
        <v>1667433.9345070161</v>
      </c>
      <c r="E22" s="3">
        <v>5551990.1429643678</v>
      </c>
      <c r="F22" s="3">
        <v>10452609.098519418</v>
      </c>
      <c r="G22" s="3">
        <v>737804.29775455268</v>
      </c>
      <c r="H22" s="3">
        <v>1633118.5877694869</v>
      </c>
      <c r="I22" s="3">
        <v>403083.92894011014</v>
      </c>
      <c r="J22" s="3">
        <v>1978548.4647509921</v>
      </c>
      <c r="K22" s="3">
        <v>83848.89893466956</v>
      </c>
      <c r="L22" s="3">
        <v>1239034.3615153199</v>
      </c>
      <c r="M22" s="3">
        <v>803599.59979929694</v>
      </c>
      <c r="N22" s="3">
        <v>10630998.373497948</v>
      </c>
      <c r="O22" s="3">
        <v>380533.30745242484</v>
      </c>
      <c r="P22" s="3">
        <v>2366705.0345993238</v>
      </c>
      <c r="Q22" s="3">
        <v>1776396.6535516442</v>
      </c>
      <c r="R22" s="3">
        <v>2673630.3639266002</v>
      </c>
      <c r="S22" s="3">
        <v>3470308.8786253836</v>
      </c>
      <c r="T22" s="3">
        <v>14550532.831234045</v>
      </c>
      <c r="U22" s="3">
        <v>10768978.849536434</v>
      </c>
      <c r="V22" s="3">
        <v>41139459.713827781</v>
      </c>
      <c r="W22" s="3">
        <v>1357765.7934856282</v>
      </c>
      <c r="X22" s="3">
        <v>3682707.4978720322</v>
      </c>
      <c r="Y22" s="3">
        <v>4386340.5636495473</v>
      </c>
      <c r="Z22" s="3">
        <v>3580780.7514430513</v>
      </c>
      <c r="AA22" s="3">
        <v>120308.61495428739</v>
      </c>
      <c r="AB22" s="3">
        <v>10921.537626748786</v>
      </c>
      <c r="AC22" s="3">
        <v>133413.69178044761</v>
      </c>
      <c r="AD22" s="3">
        <v>1375873.5441009854</v>
      </c>
      <c r="AE22" s="3">
        <v>353703.20805705135</v>
      </c>
      <c r="AF22" s="3">
        <v>2743556.9160012342</v>
      </c>
      <c r="AG22" s="3">
        <v>1616835.4037741772</v>
      </c>
      <c r="AH22" s="3">
        <v>737013.421951873</v>
      </c>
      <c r="AI22" s="3">
        <v>6714977.5629140427</v>
      </c>
      <c r="AJ22" s="3">
        <v>1521356.626412218</v>
      </c>
      <c r="AK22" s="3">
        <v>1674597.5824207065</v>
      </c>
      <c r="AL22" s="3">
        <v>16216497.589666752</v>
      </c>
      <c r="AM22" s="3">
        <v>575702.15331250511</v>
      </c>
      <c r="AN22" s="3">
        <v>943113.0521858437</v>
      </c>
      <c r="AO22" s="3">
        <v>282706.10917428369</v>
      </c>
      <c r="AP22" s="3">
        <v>3425442.9915501289</v>
      </c>
      <c r="AQ22" s="3">
        <v>11934816.156978726</v>
      </c>
      <c r="AR22" s="3">
        <v>29895.293958211631</v>
      </c>
      <c r="AS22" s="3">
        <v>3618087.7298717019</v>
      </c>
      <c r="AT22" s="3">
        <v>79260.987635688682</v>
      </c>
      <c r="AU22" s="3">
        <v>688049.77223023144</v>
      </c>
      <c r="AV22" s="3">
        <v>347176.21532521484</v>
      </c>
      <c r="AW22" s="3">
        <v>1505985.0202802392</v>
      </c>
      <c r="AX22" s="3">
        <v>7872991.1602193899</v>
      </c>
      <c r="AY22" s="3">
        <v>396775.61911048723</v>
      </c>
      <c r="AZ22" s="3">
        <v>5438051.4284386057</v>
      </c>
      <c r="BA22" s="3">
        <v>9470480.3506477736</v>
      </c>
      <c r="BB22" s="3">
        <v>1140920.6885620961</v>
      </c>
      <c r="BC22" s="3">
        <v>1570095.5180481533</v>
      </c>
      <c r="BD22" s="3">
        <v>2976933.7769142725</v>
      </c>
      <c r="BE22" s="3">
        <v>761764.47060770215</v>
      </c>
      <c r="BF22" s="3">
        <v>2024079.8233672604</v>
      </c>
      <c r="BG22" s="3">
        <v>309000.81517431664</v>
      </c>
      <c r="BH22" s="3">
        <v>212680.72421031262</v>
      </c>
      <c r="BI22" s="3">
        <v>384803.34764282557</v>
      </c>
      <c r="BJ22" s="3">
        <v>218875.84974408275</v>
      </c>
      <c r="BK22" s="3">
        <v>986046.29979757848</v>
      </c>
      <c r="BL22" s="3">
        <v>12243.108620926272</v>
      </c>
      <c r="BM22" s="3">
        <v>63028.468275432853</v>
      </c>
      <c r="BN22" s="3">
        <v>376587.60340421734</v>
      </c>
      <c r="BO22" s="3">
        <v>526339.51603284676</v>
      </c>
      <c r="BP22" s="3">
        <v>657253.17397614534</v>
      </c>
    </row>
    <row r="23" spans="1:68">
      <c r="A23" s="46">
        <f t="shared" si="0"/>
        <v>241284249.7255303</v>
      </c>
      <c r="B23" s="6">
        <v>2038</v>
      </c>
      <c r="C23" s="3">
        <v>25509939.454275612</v>
      </c>
      <c r="D23" s="3">
        <v>1687384.6728615051</v>
      </c>
      <c r="E23" s="3">
        <v>5471374.6257060571</v>
      </c>
      <c r="F23" s="3">
        <v>10498242.815133987</v>
      </c>
      <c r="G23" s="3">
        <v>733421.36468484148</v>
      </c>
      <c r="H23" s="3">
        <v>1645977.0192283355</v>
      </c>
      <c r="I23" s="3">
        <v>404646.40138434968</v>
      </c>
      <c r="J23" s="3">
        <v>1972849.703853626</v>
      </c>
      <c r="K23" s="3">
        <v>84737.744524348585</v>
      </c>
      <c r="L23" s="3">
        <v>1249674.5440162083</v>
      </c>
      <c r="M23" s="3">
        <v>812785.53059694276</v>
      </c>
      <c r="N23" s="3">
        <v>10540230.504946915</v>
      </c>
      <c r="O23" s="3">
        <v>378648.94256671047</v>
      </c>
      <c r="P23" s="3">
        <v>2379363.3151909783</v>
      </c>
      <c r="Q23" s="3">
        <v>1773008.6196349203</v>
      </c>
      <c r="R23" s="3">
        <v>2688743.1206740965</v>
      </c>
      <c r="S23" s="3">
        <v>3497432.0243151826</v>
      </c>
      <c r="T23" s="3">
        <v>14395112.339650556</v>
      </c>
      <c r="U23" s="3">
        <v>10346394.900104646</v>
      </c>
      <c r="V23" s="3">
        <v>39279473.961605631</v>
      </c>
      <c r="W23" s="3">
        <v>1361518.1644530287</v>
      </c>
      <c r="X23" s="3">
        <v>3691735.2383772284</v>
      </c>
      <c r="Y23" s="3">
        <v>4381807.1056064237</v>
      </c>
      <c r="Z23" s="3">
        <v>3628869.3993111034</v>
      </c>
      <c r="AA23" s="3">
        <v>113768.40555550945</v>
      </c>
      <c r="AB23" s="3">
        <v>11026.562903904196</v>
      </c>
      <c r="AC23" s="3">
        <v>132150.80256498832</v>
      </c>
      <c r="AD23" s="3">
        <v>1366124.1280679801</v>
      </c>
      <c r="AE23" s="3">
        <v>345111.36839714705</v>
      </c>
      <c r="AF23" s="3">
        <v>2766948.0812817835</v>
      </c>
      <c r="AG23" s="3">
        <v>1655609.5856351787</v>
      </c>
      <c r="AH23" s="3">
        <v>711590.34789580386</v>
      </c>
      <c r="AI23" s="3">
        <v>6637216.9294696841</v>
      </c>
      <c r="AJ23" s="3">
        <v>1522294.1985427914</v>
      </c>
      <c r="AK23" s="3">
        <v>1698370.2446648525</v>
      </c>
      <c r="AL23" s="3">
        <v>16438613.636134135</v>
      </c>
      <c r="AM23" s="3">
        <v>582770.74099439417</v>
      </c>
      <c r="AN23" s="3">
        <v>950269.63574332919</v>
      </c>
      <c r="AO23" s="3">
        <v>285592.54665338923</v>
      </c>
      <c r="AP23" s="3">
        <v>3408365.4906713888</v>
      </c>
      <c r="AQ23" s="3">
        <v>12129860.388947999</v>
      </c>
      <c r="AR23" s="3">
        <v>28929.571246791053</v>
      </c>
      <c r="AS23" s="3">
        <v>3667612.4718523435</v>
      </c>
      <c r="AT23" s="3">
        <v>79260.987635688682</v>
      </c>
      <c r="AU23" s="3">
        <v>689456.65476076375</v>
      </c>
      <c r="AV23" s="3">
        <v>349774.60551869607</v>
      </c>
      <c r="AW23" s="3">
        <v>1514430.2785128215</v>
      </c>
      <c r="AX23" s="3">
        <v>7896071.9796652114</v>
      </c>
      <c r="AY23" s="3">
        <v>396805.21377141937</v>
      </c>
      <c r="AZ23" s="3">
        <v>5497044.2782615498</v>
      </c>
      <c r="BA23" s="3">
        <v>9641363.2883257251</v>
      </c>
      <c r="BB23" s="3">
        <v>1160645.2962594363</v>
      </c>
      <c r="BC23" s="3">
        <v>1573016.277657209</v>
      </c>
      <c r="BD23" s="3">
        <v>2999186.0990861817</v>
      </c>
      <c r="BE23" s="3">
        <v>759968.06603296474</v>
      </c>
      <c r="BF23" s="3">
        <v>2053397.9286190537</v>
      </c>
      <c r="BG23" s="3">
        <v>321294.886135565</v>
      </c>
      <c r="BH23" s="3">
        <v>215529.94554148434</v>
      </c>
      <c r="BI23" s="3">
        <v>388758.01054871606</v>
      </c>
      <c r="BJ23" s="3">
        <v>224155.09607130833</v>
      </c>
      <c r="BK23" s="3">
        <v>1004513.3842663936</v>
      </c>
      <c r="BL23" s="3">
        <v>12502.194362884997</v>
      </c>
      <c r="BM23" s="3">
        <v>64001.983062423154</v>
      </c>
      <c r="BN23" s="3">
        <v>381393.47370184923</v>
      </c>
      <c r="BO23" s="3">
        <v>533095.5697502757</v>
      </c>
      <c r="BP23" s="3">
        <v>662987.57805599284</v>
      </c>
    </row>
    <row r="24" spans="1:68">
      <c r="A24" s="46">
        <f t="shared" si="0"/>
        <v>239558275.56523725</v>
      </c>
      <c r="B24" s="6">
        <v>2039</v>
      </c>
      <c r="C24" s="3">
        <v>25207505.6357789</v>
      </c>
      <c r="D24" s="3">
        <v>1707260.530165989</v>
      </c>
      <c r="E24" s="3">
        <v>5379516.3317295667</v>
      </c>
      <c r="F24" s="3">
        <v>10543640.305938503</v>
      </c>
      <c r="G24" s="3">
        <v>728646.46178068616</v>
      </c>
      <c r="H24" s="3">
        <v>1659254.6610624399</v>
      </c>
      <c r="I24" s="3">
        <v>406574.45308786823</v>
      </c>
      <c r="J24" s="3">
        <v>1965454.4630135961</v>
      </c>
      <c r="K24" s="3">
        <v>85625.993479890487</v>
      </c>
      <c r="L24" s="3">
        <v>1260388.0898168508</v>
      </c>
      <c r="M24" s="3">
        <v>821914.17297842714</v>
      </c>
      <c r="N24" s="3">
        <v>10447561.738230925</v>
      </c>
      <c r="O24" s="3">
        <v>376766.00644475559</v>
      </c>
      <c r="P24" s="3">
        <v>2394360.1841193372</v>
      </c>
      <c r="Q24" s="3">
        <v>1768379.3132766476</v>
      </c>
      <c r="R24" s="3">
        <v>2704858.8209712077</v>
      </c>
      <c r="S24" s="3">
        <v>3523542.4629191309</v>
      </c>
      <c r="T24" s="3">
        <v>14240167.234329797</v>
      </c>
      <c r="U24" s="3">
        <v>9955088.9953495804</v>
      </c>
      <c r="V24" s="3">
        <v>37591155.484149516</v>
      </c>
      <c r="W24" s="3">
        <v>1360725.9477036684</v>
      </c>
      <c r="X24" s="3">
        <v>3714039.0349546121</v>
      </c>
      <c r="Y24" s="3">
        <v>4363332.8940181565</v>
      </c>
      <c r="Z24" s="3">
        <v>3673542.6624952494</v>
      </c>
      <c r="AA24" s="3">
        <v>107949.08146179703</v>
      </c>
      <c r="AB24" s="3">
        <v>11145.262786368376</v>
      </c>
      <c r="AC24" s="3">
        <v>130380.81461472152</v>
      </c>
      <c r="AD24" s="3">
        <v>1357651.1505198304</v>
      </c>
      <c r="AE24" s="3">
        <v>336430.53954740305</v>
      </c>
      <c r="AF24" s="3">
        <v>2789367.4616533616</v>
      </c>
      <c r="AG24" s="3">
        <v>1693197.8760939818</v>
      </c>
      <c r="AH24" s="3">
        <v>685427.24601321539</v>
      </c>
      <c r="AI24" s="3">
        <v>6543236.2104467675</v>
      </c>
      <c r="AJ24" s="3">
        <v>1523148.4309284289</v>
      </c>
      <c r="AK24" s="3">
        <v>1723846.1629462079</v>
      </c>
      <c r="AL24" s="3">
        <v>16666480.125002373</v>
      </c>
      <c r="AM24" s="3">
        <v>589844.53139900649</v>
      </c>
      <c r="AN24" s="3">
        <v>957366.78842152155</v>
      </c>
      <c r="AO24" s="3">
        <v>288190.57321373525</v>
      </c>
      <c r="AP24" s="3">
        <v>3419540.8344383924</v>
      </c>
      <c r="AQ24" s="3">
        <v>12312377.253960229</v>
      </c>
      <c r="AR24" s="3">
        <v>27921.256392853018</v>
      </c>
      <c r="AS24" s="3">
        <v>3718337.5224144934</v>
      </c>
      <c r="AT24" s="3">
        <v>79260.987635688682</v>
      </c>
      <c r="AU24" s="3">
        <v>690001.57405075978</v>
      </c>
      <c r="AV24" s="3">
        <v>353298.31398628233</v>
      </c>
      <c r="AW24" s="3">
        <v>1522054.6901422006</v>
      </c>
      <c r="AX24" s="3">
        <v>7919441.3093541265</v>
      </c>
      <c r="AY24" s="3">
        <v>397585.77295349131</v>
      </c>
      <c r="AZ24" s="3">
        <v>5565384.7162660509</v>
      </c>
      <c r="BA24" s="3">
        <v>9792691.4121604562</v>
      </c>
      <c r="BB24" s="3">
        <v>1180654.7848107263</v>
      </c>
      <c r="BC24" s="3">
        <v>1566772.2178519515</v>
      </c>
      <c r="BD24" s="3">
        <v>3031937.5609062775</v>
      </c>
      <c r="BE24" s="3">
        <v>754774.50033174816</v>
      </c>
      <c r="BF24" s="3">
        <v>2087677.2408654778</v>
      </c>
      <c r="BG24" s="3">
        <v>329995.92436222802</v>
      </c>
      <c r="BH24" s="3">
        <v>215569.89792039859</v>
      </c>
      <c r="BI24" s="3">
        <v>389724.70592571178</v>
      </c>
      <c r="BJ24" s="3">
        <v>227986.80711526232</v>
      </c>
      <c r="BK24" s="3">
        <v>1020235.1588588576</v>
      </c>
      <c r="BL24" s="3">
        <v>12685.693622327328</v>
      </c>
      <c r="BM24" s="3">
        <v>64929.546688970775</v>
      </c>
      <c r="BN24" s="3">
        <v>387280.41911755817</v>
      </c>
      <c r="BO24" s="3">
        <v>541139.56681852182</v>
      </c>
      <c r="BP24" s="3">
        <v>666051.76344217139</v>
      </c>
    </row>
    <row r="25" spans="1:68">
      <c r="A25" s="46">
        <f t="shared" si="0"/>
        <v>237977971.22532707</v>
      </c>
      <c r="B25" s="6">
        <v>2040</v>
      </c>
      <c r="C25" s="3">
        <v>24914065.253050249</v>
      </c>
      <c r="D25" s="3">
        <v>1727099.5386406146</v>
      </c>
      <c r="E25" s="3">
        <v>5301116.335273941</v>
      </c>
      <c r="F25" s="3">
        <v>10589602.955465471</v>
      </c>
      <c r="G25" s="3">
        <v>724335.4179765397</v>
      </c>
      <c r="H25" s="3">
        <v>1672840.5228770603</v>
      </c>
      <c r="I25" s="3">
        <v>408825.07598996122</v>
      </c>
      <c r="J25" s="3">
        <v>1956603.9349886277</v>
      </c>
      <c r="K25" s="3">
        <v>86506.417106939363</v>
      </c>
      <c r="L25" s="3">
        <v>1271160.0390070677</v>
      </c>
      <c r="M25" s="3">
        <v>830965.61994975561</v>
      </c>
      <c r="N25" s="3">
        <v>10356665.528317373</v>
      </c>
      <c r="O25" s="3">
        <v>374850.03485233145</v>
      </c>
      <c r="P25" s="3">
        <v>2410446.8057432342</v>
      </c>
      <c r="Q25" s="3">
        <v>1763712.0202686186</v>
      </c>
      <c r="R25" s="3">
        <v>2721280.0953381821</v>
      </c>
      <c r="S25" s="3">
        <v>3550376.2770428192</v>
      </c>
      <c r="T25" s="3">
        <v>14072981.135016866</v>
      </c>
      <c r="U25" s="3">
        <v>9593824.2465348467</v>
      </c>
      <c r="V25" s="3">
        <v>36052931.684964366</v>
      </c>
      <c r="W25" s="3">
        <v>1359117.4906682058</v>
      </c>
      <c r="X25" s="3">
        <v>3727946.4434172306</v>
      </c>
      <c r="Y25" s="3">
        <v>4344359.9309566738</v>
      </c>
      <c r="Z25" s="3">
        <v>3715852.4241931215</v>
      </c>
      <c r="AA25" s="3">
        <v>102726.49032462505</v>
      </c>
      <c r="AB25" s="3">
        <v>11262.327443439268</v>
      </c>
      <c r="AC25" s="3">
        <v>128547.80215303006</v>
      </c>
      <c r="AD25" s="3">
        <v>1349721.8159862531</v>
      </c>
      <c r="AE25" s="3">
        <v>327499.22260773875</v>
      </c>
      <c r="AF25" s="3">
        <v>2811921.4008235829</v>
      </c>
      <c r="AG25" s="3">
        <v>1728209.5473232337</v>
      </c>
      <c r="AH25" s="3">
        <v>658818.85500677314</v>
      </c>
      <c r="AI25" s="3">
        <v>6428348.7119724052</v>
      </c>
      <c r="AJ25" s="3">
        <v>1521137.8595817492</v>
      </c>
      <c r="AK25" s="3">
        <v>1750843.0315727203</v>
      </c>
      <c r="AL25" s="3">
        <v>16905712.071586803</v>
      </c>
      <c r="AM25" s="3">
        <v>596912.19359350647</v>
      </c>
      <c r="AN25" s="3">
        <v>964415.36402191524</v>
      </c>
      <c r="AO25" s="3">
        <v>290738.21950881532</v>
      </c>
      <c r="AP25" s="3">
        <v>3388556.0979110021</v>
      </c>
      <c r="AQ25" s="3">
        <v>12482314.422507891</v>
      </c>
      <c r="AR25" s="3">
        <v>26926.931461576125</v>
      </c>
      <c r="AS25" s="3">
        <v>3770250.9924100079</v>
      </c>
      <c r="AT25" s="3">
        <v>79260.987635688682</v>
      </c>
      <c r="AU25" s="3">
        <v>690254.21844884986</v>
      </c>
      <c r="AV25" s="3">
        <v>356503.16706290975</v>
      </c>
      <c r="AW25" s="3">
        <v>1529399.2114089939</v>
      </c>
      <c r="AX25" s="3">
        <v>7941739.0295687504</v>
      </c>
      <c r="AY25" s="3">
        <v>397974.20287821884</v>
      </c>
      <c r="AZ25" s="3">
        <v>5636411.6658345312</v>
      </c>
      <c r="BA25" s="3">
        <v>9956807.1708234735</v>
      </c>
      <c r="BB25" s="3">
        <v>1198575.147099714</v>
      </c>
      <c r="BC25" s="3">
        <v>1564731.4306892133</v>
      </c>
      <c r="BD25" s="3">
        <v>3064411.4679651796</v>
      </c>
      <c r="BE25" s="3">
        <v>754774.50033174781</v>
      </c>
      <c r="BF25" s="3">
        <v>2130141.7549464987</v>
      </c>
      <c r="BG25" s="3">
        <v>340681.17469604994</v>
      </c>
      <c r="BH25" s="3">
        <v>215147.04623215698</v>
      </c>
      <c r="BI25" s="3">
        <v>392419.73546157801</v>
      </c>
      <c r="BJ25" s="3">
        <v>231605.64532344107</v>
      </c>
      <c r="BK25" s="3">
        <v>1034696.7912129873</v>
      </c>
      <c r="BL25" s="3">
        <v>12851.603574517396</v>
      </c>
      <c r="BM25" s="3">
        <v>65867.228853878478</v>
      </c>
      <c r="BN25" s="3">
        <v>393049.42906584055</v>
      </c>
      <c r="BO25" s="3">
        <v>549545.09184488957</v>
      </c>
      <c r="BP25" s="3">
        <v>668794.93893074803</v>
      </c>
    </row>
    <row r="26" spans="1:68">
      <c r="A26" s="46">
        <f t="shared" si="0"/>
        <v>236473140.04644662</v>
      </c>
      <c r="B26" s="6">
        <v>2041</v>
      </c>
      <c r="C26" s="3">
        <v>24495433.650638677</v>
      </c>
      <c r="D26" s="3">
        <v>1746070.4938910571</v>
      </c>
      <c r="E26" s="3">
        <v>5228064.9365778659</v>
      </c>
      <c r="F26" s="3">
        <v>10627528.924616188</v>
      </c>
      <c r="G26" s="3">
        <v>719694.97787313315</v>
      </c>
      <c r="H26" s="3">
        <v>1684935.5196388674</v>
      </c>
      <c r="I26" s="3">
        <v>411289.49723835511</v>
      </c>
      <c r="J26" s="3">
        <v>1945443.8515390209</v>
      </c>
      <c r="K26" s="3">
        <v>87299.953467784624</v>
      </c>
      <c r="L26" s="3">
        <v>1280666.6791515904</v>
      </c>
      <c r="M26" s="3">
        <v>838588.19242606184</v>
      </c>
      <c r="N26" s="3">
        <v>10267510.368491605</v>
      </c>
      <c r="O26" s="3">
        <v>373112.00196199998</v>
      </c>
      <c r="P26" s="3">
        <v>2428276.0017422885</v>
      </c>
      <c r="Q26" s="3">
        <v>1759004.8411786018</v>
      </c>
      <c r="R26" s="3">
        <v>2739027.715910214</v>
      </c>
      <c r="S26" s="3">
        <v>3578104.9900007956</v>
      </c>
      <c r="T26" s="3">
        <v>13955511.259509422</v>
      </c>
      <c r="U26" s="3">
        <v>9249481.28712078</v>
      </c>
      <c r="V26" s="3">
        <v>34641014.589215703</v>
      </c>
      <c r="W26" s="3">
        <v>1357819.6127940232</v>
      </c>
      <c r="X26" s="3">
        <v>3745699.3184314794</v>
      </c>
      <c r="Y26" s="3">
        <v>4322540.4558082903</v>
      </c>
      <c r="Z26" s="3">
        <v>3753850.0069816485</v>
      </c>
      <c r="AA26" s="3">
        <v>97869.217062402517</v>
      </c>
      <c r="AB26" s="3">
        <v>11368.586697536055</v>
      </c>
      <c r="AC26" s="3">
        <v>126914.83823222613</v>
      </c>
      <c r="AD26" s="3">
        <v>1343622.0948824612</v>
      </c>
      <c r="AE26" s="3">
        <v>318941.60416504776</v>
      </c>
      <c r="AF26" s="3">
        <v>2829777.05828044</v>
      </c>
      <c r="AG26" s="3">
        <v>1749503.419231626</v>
      </c>
      <c r="AH26" s="3">
        <v>631570.51318357128</v>
      </c>
      <c r="AI26" s="3">
        <v>6277417.8567204252</v>
      </c>
      <c r="AJ26" s="3">
        <v>1519090.8270966595</v>
      </c>
      <c r="AK26" s="3">
        <v>1778147.2155086996</v>
      </c>
      <c r="AL26" s="3">
        <v>17152996.721026067</v>
      </c>
      <c r="AM26" s="3">
        <v>603978.4916217901</v>
      </c>
      <c r="AN26" s="3">
        <v>971419.67731453024</v>
      </c>
      <c r="AO26" s="3">
        <v>293266.94224309764</v>
      </c>
      <c r="AP26" s="3">
        <v>3383772.1104996577</v>
      </c>
      <c r="AQ26" s="3">
        <v>12653256.423316548</v>
      </c>
      <c r="AR26" s="3">
        <v>26257.517742902579</v>
      </c>
      <c r="AS26" s="3">
        <v>3823199.3136753375</v>
      </c>
      <c r="AT26" s="3">
        <v>79644.737809030004</v>
      </c>
      <c r="AU26" s="3">
        <v>690576.21621111827</v>
      </c>
      <c r="AV26" s="3">
        <v>359365.59671669791</v>
      </c>
      <c r="AW26" s="3">
        <v>1536680.3238856776</v>
      </c>
      <c r="AX26" s="3">
        <v>7971991.3893424049</v>
      </c>
      <c r="AY26" s="3">
        <v>397989.00020868488</v>
      </c>
      <c r="AZ26" s="3">
        <v>5716197.3791321907</v>
      </c>
      <c r="BA26" s="3">
        <v>10137584.190923344</v>
      </c>
      <c r="BB26" s="3">
        <v>1217499.3752549991</v>
      </c>
      <c r="BC26" s="3">
        <v>1570029.9881851289</v>
      </c>
      <c r="BD26" s="3">
        <v>3085644.4071960007</v>
      </c>
      <c r="BE26" s="3">
        <v>755076.86545818928</v>
      </c>
      <c r="BF26" s="3">
        <v>2171631.586149341</v>
      </c>
      <c r="BG26" s="3">
        <v>350910.59251876804</v>
      </c>
      <c r="BH26" s="3">
        <v>215269.85287338382</v>
      </c>
      <c r="BI26" s="3">
        <v>395847.10998001671</v>
      </c>
      <c r="BJ26" s="3">
        <v>236161.12400903064</v>
      </c>
      <c r="BK26" s="3">
        <v>1050463.5708853907</v>
      </c>
      <c r="BL26" s="3">
        <v>12987.088779027925</v>
      </c>
      <c r="BM26" s="3">
        <v>66768.150090432537</v>
      </c>
      <c r="BN26" s="3">
        <v>396823.36402348994</v>
      </c>
      <c r="BO26" s="3">
        <v>557317.94294454111</v>
      </c>
      <c r="BP26" s="3">
        <v>672340.63916332519</v>
      </c>
    </row>
    <row r="27" spans="1:68">
      <c r="A27" s="46">
        <f t="shared" si="0"/>
        <v>235213917.88968909</v>
      </c>
      <c r="B27" s="6">
        <v>2042</v>
      </c>
      <c r="C27" s="3">
        <v>24103407.558275007</v>
      </c>
      <c r="D27" s="3">
        <v>1765706.4021984402</v>
      </c>
      <c r="E27" s="3">
        <v>5171983.6222583046</v>
      </c>
      <c r="F27" s="3">
        <v>10668868.599623211</v>
      </c>
      <c r="G27" s="3">
        <v>715683.79104177142</v>
      </c>
      <c r="H27" s="3">
        <v>1697384.6876279432</v>
      </c>
      <c r="I27" s="3">
        <v>414031.51884811604</v>
      </c>
      <c r="J27" s="3">
        <v>1933292.8598317646</v>
      </c>
      <c r="K27" s="3">
        <v>88091.365066983242</v>
      </c>
      <c r="L27" s="3">
        <v>1290378.4016548027</v>
      </c>
      <c r="M27" s="3">
        <v>846190.35481073707</v>
      </c>
      <c r="N27" s="3">
        <v>10182889.656316133</v>
      </c>
      <c r="O27" s="3">
        <v>371464.28423485637</v>
      </c>
      <c r="P27" s="3">
        <v>2448831.7454039901</v>
      </c>
      <c r="Q27" s="3">
        <v>1755572.1092099089</v>
      </c>
      <c r="R27" s="3">
        <v>2758049.2921384457</v>
      </c>
      <c r="S27" s="3">
        <v>3605989.7655530917</v>
      </c>
      <c r="T27" s="3">
        <v>13864867.241816867</v>
      </c>
      <c r="U27" s="3">
        <v>8935159.8330027573</v>
      </c>
      <c r="V27" s="3">
        <v>33378321.290512852</v>
      </c>
      <c r="W27" s="3">
        <v>1353826.3534704521</v>
      </c>
      <c r="X27" s="3">
        <v>3773890.8225621968</v>
      </c>
      <c r="Y27" s="3">
        <v>4295267.7969058035</v>
      </c>
      <c r="Z27" s="3">
        <v>3792295.3558878908</v>
      </c>
      <c r="AA27" s="3">
        <v>93278.181029318745</v>
      </c>
      <c r="AB27" s="3">
        <v>11527.235438336256</v>
      </c>
      <c r="AC27" s="3">
        <v>125864.775905345</v>
      </c>
      <c r="AD27" s="3">
        <v>1339333.9712607316</v>
      </c>
      <c r="AE27" s="3">
        <v>310114.28326047608</v>
      </c>
      <c r="AF27" s="3">
        <v>2848035.9086622945</v>
      </c>
      <c r="AG27" s="3">
        <v>1767359.8119463429</v>
      </c>
      <c r="AH27" s="3">
        <v>604671.4696419409</v>
      </c>
      <c r="AI27" s="3">
        <v>6110252.6804244723</v>
      </c>
      <c r="AJ27" s="3">
        <v>1511433.9880302958</v>
      </c>
      <c r="AK27" s="3">
        <v>1808540.1787415184</v>
      </c>
      <c r="AL27" s="3">
        <v>17406776.661836579</v>
      </c>
      <c r="AM27" s="3">
        <v>611042.09720817581</v>
      </c>
      <c r="AN27" s="3">
        <v>978387.85750440334</v>
      </c>
      <c r="AO27" s="3">
        <v>295868.53554788703</v>
      </c>
      <c r="AP27" s="3">
        <v>3381427.7660709955</v>
      </c>
      <c r="AQ27" s="3">
        <v>12832550.002096539</v>
      </c>
      <c r="AR27" s="3">
        <v>25626.641337943121</v>
      </c>
      <c r="AS27" s="3">
        <v>3877034.3672398436</v>
      </c>
      <c r="AT27" s="3">
        <v>80022.642986006176</v>
      </c>
      <c r="AU27" s="3">
        <v>691170.67361838615</v>
      </c>
      <c r="AV27" s="3">
        <v>362666.03125595214</v>
      </c>
      <c r="AW27" s="3">
        <v>1544194.7608947137</v>
      </c>
      <c r="AX27" s="3">
        <v>8010404.4674201049</v>
      </c>
      <c r="AY27" s="3">
        <v>398706.67073627701</v>
      </c>
      <c r="AZ27" s="3">
        <v>5791824.519734906</v>
      </c>
      <c r="BA27" s="3">
        <v>10302913.374789018</v>
      </c>
      <c r="BB27" s="3">
        <v>1236749.1815290884</v>
      </c>
      <c r="BC27" s="3">
        <v>1577303.8029807629</v>
      </c>
      <c r="BD27" s="3">
        <v>3109198.7135203904</v>
      </c>
      <c r="BE27" s="3">
        <v>749990.01686042314</v>
      </c>
      <c r="BF27" s="3">
        <v>2205371.9770233436</v>
      </c>
      <c r="BG27" s="3">
        <v>354007.57222656324</v>
      </c>
      <c r="BH27" s="3">
        <v>215913.11298758315</v>
      </c>
      <c r="BI27" s="3">
        <v>398395.67051936861</v>
      </c>
      <c r="BJ27" s="3">
        <v>241270.0720676363</v>
      </c>
      <c r="BK27" s="3">
        <v>1068480.6045548045</v>
      </c>
      <c r="BL27" s="3">
        <v>13154.900277947983</v>
      </c>
      <c r="BM27" s="3">
        <v>67850.64803370442</v>
      </c>
      <c r="BN27" s="3">
        <v>401373.70747503097</v>
      </c>
      <c r="BO27" s="3">
        <v>565972.01844211936</v>
      </c>
      <c r="BP27" s="3">
        <v>676411.62831924891</v>
      </c>
    </row>
    <row r="28" spans="1:68">
      <c r="A28" s="46">
        <f t="shared" si="0"/>
        <v>234302092.21607843</v>
      </c>
      <c r="B28" s="6">
        <v>2043</v>
      </c>
      <c r="C28" s="3">
        <v>23729513.976183817</v>
      </c>
      <c r="D28" s="3">
        <v>1786156.1627379328</v>
      </c>
      <c r="E28" s="3">
        <v>5133841.0782675017</v>
      </c>
      <c r="F28" s="3">
        <v>10714394.851960024</v>
      </c>
      <c r="G28" s="3">
        <v>711868.71584405645</v>
      </c>
      <c r="H28" s="3">
        <v>1710185.8003645409</v>
      </c>
      <c r="I28" s="3">
        <v>417009.89814932185</v>
      </c>
      <c r="J28" s="3">
        <v>1920313.3774238492</v>
      </c>
      <c r="K28" s="3">
        <v>88881.392262916401</v>
      </c>
      <c r="L28" s="3">
        <v>1300335.1920144679</v>
      </c>
      <c r="M28" s="3">
        <v>853779.21885806613</v>
      </c>
      <c r="N28" s="3">
        <v>10102075.998141637</v>
      </c>
      <c r="O28" s="3">
        <v>370011.7519120691</v>
      </c>
      <c r="P28" s="3">
        <v>2470994.5269015827</v>
      </c>
      <c r="Q28" s="3">
        <v>1753497.0364734405</v>
      </c>
      <c r="R28" s="3">
        <v>2777530.2808714211</v>
      </c>
      <c r="S28" s="3">
        <v>3635022.8892486985</v>
      </c>
      <c r="T28" s="3">
        <v>13817836.459155833</v>
      </c>
      <c r="U28" s="3">
        <v>8648084.642138714</v>
      </c>
      <c r="V28" s="3">
        <v>32247158.936156202</v>
      </c>
      <c r="W28" s="3">
        <v>1350624.979223408</v>
      </c>
      <c r="X28" s="3">
        <v>3812094.0594594497</v>
      </c>
      <c r="Y28" s="3">
        <v>4270664.8669491466</v>
      </c>
      <c r="Z28" s="3">
        <v>3837963.3297548871</v>
      </c>
      <c r="AA28" s="3">
        <v>88965.533218974422</v>
      </c>
      <c r="AB28" s="3">
        <v>11708.818353347575</v>
      </c>
      <c r="AC28" s="3">
        <v>124851.36105697093</v>
      </c>
      <c r="AD28" s="3">
        <v>1337153.9519186071</v>
      </c>
      <c r="AE28" s="3">
        <v>301161.9988127267</v>
      </c>
      <c r="AF28" s="3">
        <v>2865495.5389367738</v>
      </c>
      <c r="AG28" s="3">
        <v>1784298.9638390606</v>
      </c>
      <c r="AH28" s="3">
        <v>578456.97418921231</v>
      </c>
      <c r="AI28" s="3">
        <v>5929921.1011825167</v>
      </c>
      <c r="AJ28" s="3">
        <v>1503402.120111699</v>
      </c>
      <c r="AK28" s="3">
        <v>1839042.5253895703</v>
      </c>
      <c r="AL28" s="3">
        <v>17667015.432879955</v>
      </c>
      <c r="AM28" s="3">
        <v>618117.29852581304</v>
      </c>
      <c r="AN28" s="3">
        <v>985333.48794329388</v>
      </c>
      <c r="AO28" s="3">
        <v>298410.53449759819</v>
      </c>
      <c r="AP28" s="3">
        <v>3381294.3480953784</v>
      </c>
      <c r="AQ28" s="3">
        <v>13013957.904413586</v>
      </c>
      <c r="AR28" s="3">
        <v>25105.247659257941</v>
      </c>
      <c r="AS28" s="3">
        <v>3931715.0364661715</v>
      </c>
      <c r="AT28" s="3">
        <v>80395.297313928473</v>
      </c>
      <c r="AU28" s="3">
        <v>691675.96241456363</v>
      </c>
      <c r="AV28" s="3">
        <v>365964.0408831067</v>
      </c>
      <c r="AW28" s="3">
        <v>1551708.2071414036</v>
      </c>
      <c r="AX28" s="3">
        <v>8051908.7266735798</v>
      </c>
      <c r="AY28" s="3">
        <v>399672.19654917181</v>
      </c>
      <c r="AZ28" s="3">
        <v>5887140.4779641144</v>
      </c>
      <c r="BA28" s="3">
        <v>10495521.290615039</v>
      </c>
      <c r="BB28" s="3">
        <v>1256690.8413056263</v>
      </c>
      <c r="BC28" s="3">
        <v>1584109.5473262232</v>
      </c>
      <c r="BD28" s="3">
        <v>3134014.6323956316</v>
      </c>
      <c r="BE28" s="3">
        <v>751893.13853860623</v>
      </c>
      <c r="BF28" s="3">
        <v>2255070.1320998603</v>
      </c>
      <c r="BG28" s="3">
        <v>357292.24767422478</v>
      </c>
      <c r="BH28" s="3">
        <v>214955.32844072214</v>
      </c>
      <c r="BI28" s="3">
        <v>400446.23647057079</v>
      </c>
      <c r="BJ28" s="3">
        <v>245782.97618607082</v>
      </c>
      <c r="BK28" s="3">
        <v>1085942.5755716225</v>
      </c>
      <c r="BL28" s="3">
        <v>13371.676605164819</v>
      </c>
      <c r="BM28" s="3">
        <v>69114.35136118604</v>
      </c>
      <c r="BN28" s="3">
        <v>408046.88934024965</v>
      </c>
      <c r="BO28" s="3">
        <v>575484.72284024057</v>
      </c>
      <c r="BP28" s="3">
        <v>680643.12242396933</v>
      </c>
    </row>
    <row r="29" spans="1:68">
      <c r="A29" s="46">
        <f t="shared" si="0"/>
        <v>233572603.72017273</v>
      </c>
      <c r="B29" s="6">
        <v>2044</v>
      </c>
      <c r="C29" s="3">
        <v>23386959.550177928</v>
      </c>
      <c r="D29" s="3">
        <v>1807539.1686066976</v>
      </c>
      <c r="E29" s="3">
        <v>5105345.5237920275</v>
      </c>
      <c r="F29" s="3">
        <v>10764734.85800479</v>
      </c>
      <c r="G29" s="3">
        <v>707883.78971933585</v>
      </c>
      <c r="H29" s="3">
        <v>1723340.5710495906</v>
      </c>
      <c r="I29" s="3">
        <v>420184.70964398258</v>
      </c>
      <c r="J29" s="3">
        <v>1906702.8082422852</v>
      </c>
      <c r="K29" s="3">
        <v>89670.986484431822</v>
      </c>
      <c r="L29" s="3">
        <v>1310571.4525971983</v>
      </c>
      <c r="M29" s="3">
        <v>861363.9238283271</v>
      </c>
      <c r="N29" s="3">
        <v>10028123.194636187</v>
      </c>
      <c r="O29" s="3">
        <v>368682.38970192755</v>
      </c>
      <c r="P29" s="3">
        <v>2494951.42924577</v>
      </c>
      <c r="Q29" s="3">
        <v>1753031.1283365954</v>
      </c>
      <c r="R29" s="3">
        <v>2798601.6867616018</v>
      </c>
      <c r="S29" s="3">
        <v>3665514.8360935524</v>
      </c>
      <c r="T29" s="3">
        <v>13793171.882556982</v>
      </c>
      <c r="U29" s="3">
        <v>8385180.5828272691</v>
      </c>
      <c r="V29" s="3">
        <v>31223920.317890249</v>
      </c>
      <c r="W29" s="3">
        <v>1344863.4380537299</v>
      </c>
      <c r="X29" s="3">
        <v>3839202.9137437758</v>
      </c>
      <c r="Y29" s="3">
        <v>4245245.3828048762</v>
      </c>
      <c r="Z29" s="3">
        <v>3881416.3282479849</v>
      </c>
      <c r="AA29" s="3">
        <v>84926.267976914998</v>
      </c>
      <c r="AB29" s="3">
        <v>11883.618502921072</v>
      </c>
      <c r="AC29" s="3">
        <v>123794.55743782011</v>
      </c>
      <c r="AD29" s="3">
        <v>1336551.3605539359</v>
      </c>
      <c r="AE29" s="3">
        <v>292182.43556683004</v>
      </c>
      <c r="AF29" s="3">
        <v>2883424.8098223363</v>
      </c>
      <c r="AG29" s="3">
        <v>1802124.5714833722</v>
      </c>
      <c r="AH29" s="3">
        <v>553220.11616446229</v>
      </c>
      <c r="AI29" s="3">
        <v>5735104.6905011367</v>
      </c>
      <c r="AJ29" s="3">
        <v>1489682.3146009457</v>
      </c>
      <c r="AK29" s="3">
        <v>1871263.754277013</v>
      </c>
      <c r="AL29" s="3">
        <v>17934832.911978826</v>
      </c>
      <c r="AM29" s="3">
        <v>625199.92327670625</v>
      </c>
      <c r="AN29" s="3">
        <v>992269.69623228197</v>
      </c>
      <c r="AO29" s="3">
        <v>300855.48827557283</v>
      </c>
      <c r="AP29" s="3">
        <v>3379515.4417538424</v>
      </c>
      <c r="AQ29" s="3">
        <v>13195789.200018948</v>
      </c>
      <c r="AR29" s="3">
        <v>24575.512400380201</v>
      </c>
      <c r="AS29" s="3">
        <v>3987287.3918034071</v>
      </c>
      <c r="AT29" s="3">
        <v>80763.311374821613</v>
      </c>
      <c r="AU29" s="3">
        <v>692443.80323228438</v>
      </c>
      <c r="AV29" s="3">
        <v>369746.49862746056</v>
      </c>
      <c r="AW29" s="3">
        <v>1559114.6510547861</v>
      </c>
      <c r="AX29" s="3">
        <v>8081625.2817100696</v>
      </c>
      <c r="AY29" s="3">
        <v>400308.48175920179</v>
      </c>
      <c r="AZ29" s="3">
        <v>5977488.2298763609</v>
      </c>
      <c r="BA29" s="3">
        <v>10699820.09156695</v>
      </c>
      <c r="BB29" s="3">
        <v>1275859.2530500155</v>
      </c>
      <c r="BC29" s="3">
        <v>1586824.3559372064</v>
      </c>
      <c r="BD29" s="3">
        <v>3156297.2332687532</v>
      </c>
      <c r="BE29" s="3">
        <v>758598.52987202967</v>
      </c>
      <c r="BF29" s="3">
        <v>2310143.2719534547</v>
      </c>
      <c r="BG29" s="3">
        <v>361193.63769573328</v>
      </c>
      <c r="BH29" s="3">
        <v>213912.67860576446</v>
      </c>
      <c r="BI29" s="3">
        <v>401295.75665035506</v>
      </c>
      <c r="BJ29" s="3">
        <v>249146.3669913192</v>
      </c>
      <c r="BK29" s="3">
        <v>1100734.2451786494</v>
      </c>
      <c r="BL29" s="3">
        <v>13558.978958067093</v>
      </c>
      <c r="BM29" s="3">
        <v>70321.52083672896</v>
      </c>
      <c r="BN29" s="3">
        <v>414385.92071442713</v>
      </c>
      <c r="BO29" s="3">
        <v>584364.75331164454</v>
      </c>
      <c r="BP29" s="3">
        <v>683969.95227182109</v>
      </c>
    </row>
    <row r="30" spans="1:68">
      <c r="A30" s="46">
        <f t="shared" si="0"/>
        <v>233000629.3644971</v>
      </c>
      <c r="B30" s="6">
        <v>2045</v>
      </c>
      <c r="C30" s="3">
        <v>23069272.332928538</v>
      </c>
      <c r="D30" s="3">
        <v>1829835.0690657957</v>
      </c>
      <c r="E30" s="3">
        <v>5088700.0891229697</v>
      </c>
      <c r="F30" s="3">
        <v>10820284.203319255</v>
      </c>
      <c r="G30" s="3">
        <v>704571.12796978734</v>
      </c>
      <c r="H30" s="3">
        <v>1736845.9738799105</v>
      </c>
      <c r="I30" s="3">
        <v>423518.51088045258</v>
      </c>
      <c r="J30" s="3">
        <v>1892705.951654424</v>
      </c>
      <c r="K30" s="3">
        <v>90461.081137831818</v>
      </c>
      <c r="L30" s="3">
        <v>1321103.9758384239</v>
      </c>
      <c r="M30" s="3">
        <v>868953.43586036714</v>
      </c>
      <c r="N30" s="3">
        <v>9960908.0711483229</v>
      </c>
      <c r="O30" s="3">
        <v>367528.40653477132</v>
      </c>
      <c r="P30" s="3">
        <v>2521714.111075602</v>
      </c>
      <c r="Q30" s="3">
        <v>1754677.5058082365</v>
      </c>
      <c r="R30" s="3">
        <v>2821050.3802778414</v>
      </c>
      <c r="S30" s="3">
        <v>3696914.2378929867</v>
      </c>
      <c r="T30" s="3">
        <v>13784219.287712879</v>
      </c>
      <c r="U30" s="3">
        <v>8142523.2242269386</v>
      </c>
      <c r="V30" s="3">
        <v>30281942.544915337</v>
      </c>
      <c r="W30" s="3">
        <v>1338872.35156425</v>
      </c>
      <c r="X30" s="3">
        <v>3862701.1511235451</v>
      </c>
      <c r="Y30" s="3">
        <v>4222574.4855934801</v>
      </c>
      <c r="Z30" s="3">
        <v>3924356.4535584571</v>
      </c>
      <c r="AA30" s="3">
        <v>81099.935181416426</v>
      </c>
      <c r="AB30" s="3">
        <v>12058.157840762213</v>
      </c>
      <c r="AC30" s="3">
        <v>122700.05545292528</v>
      </c>
      <c r="AD30" s="3">
        <v>1337544.0920777062</v>
      </c>
      <c r="AE30" s="3">
        <v>282649.93318626727</v>
      </c>
      <c r="AF30" s="3">
        <v>2900604.8078129697</v>
      </c>
      <c r="AG30" s="3">
        <v>1819380.8306388638</v>
      </c>
      <c r="AH30" s="3">
        <v>529305.03958865965</v>
      </c>
      <c r="AI30" s="3">
        <v>5522571.4367408296</v>
      </c>
      <c r="AJ30" s="3">
        <v>1473050.8267513495</v>
      </c>
      <c r="AK30" s="3">
        <v>1906964.4175156984</v>
      </c>
      <c r="AL30" s="3">
        <v>18204004.661932968</v>
      </c>
      <c r="AM30" s="3">
        <v>632301.94822970277</v>
      </c>
      <c r="AN30" s="3">
        <v>999201.90184139414</v>
      </c>
      <c r="AO30" s="3">
        <v>303286.91814753204</v>
      </c>
      <c r="AP30" s="3">
        <v>3376866.1419523414</v>
      </c>
      <c r="AQ30" s="3">
        <v>13384069.18241227</v>
      </c>
      <c r="AR30" s="3">
        <v>24042.119810396758</v>
      </c>
      <c r="AS30" s="3">
        <v>4043634.5232948144</v>
      </c>
      <c r="AT30" s="3">
        <v>81127.815303463896</v>
      </c>
      <c r="AU30" s="3">
        <v>693736.74809309165</v>
      </c>
      <c r="AV30" s="3">
        <v>373429.87552029861</v>
      </c>
      <c r="AW30" s="3">
        <v>1566506.7289141594</v>
      </c>
      <c r="AX30" s="3">
        <v>8113979.6446832558</v>
      </c>
      <c r="AY30" s="3">
        <v>400781.99633410794</v>
      </c>
      <c r="AZ30" s="3">
        <v>6065959.1038466431</v>
      </c>
      <c r="BA30" s="3">
        <v>10902928.802416211</v>
      </c>
      <c r="BB30" s="3">
        <v>1295081.9278142024</v>
      </c>
      <c r="BC30" s="3">
        <v>1591954.4080710625</v>
      </c>
      <c r="BD30" s="3">
        <v>3177986.876242985</v>
      </c>
      <c r="BE30" s="3">
        <v>764041.10214796313</v>
      </c>
      <c r="BF30" s="3">
        <v>2358158.8540322506</v>
      </c>
      <c r="BG30" s="3">
        <v>365765.36964533618</v>
      </c>
      <c r="BH30" s="3">
        <v>210102.05288131977</v>
      </c>
      <c r="BI30" s="3">
        <v>403961.49238691828</v>
      </c>
      <c r="BJ30" s="3">
        <v>252339.45952794768</v>
      </c>
      <c r="BK30" s="3">
        <v>1114520.8013336789</v>
      </c>
      <c r="BL30" s="3">
        <v>13741.527444144414</v>
      </c>
      <c r="BM30" s="3">
        <v>71555.332702266052</v>
      </c>
      <c r="BN30" s="3">
        <v>421825.68311791873</v>
      </c>
      <c r="BO30" s="3">
        <v>593064.01980398758</v>
      </c>
      <c r="BP30" s="3">
        <v>686508.84873465193</v>
      </c>
    </row>
    <row r="31" spans="1:68">
      <c r="A31" s="46">
        <f t="shared" si="0"/>
        <v>232653896.69887581</v>
      </c>
      <c r="B31" s="6">
        <v>2046</v>
      </c>
      <c r="C31" s="3">
        <v>22786559.473648541</v>
      </c>
      <c r="D31" s="3">
        <v>1852978.9994999042</v>
      </c>
      <c r="E31" s="3">
        <v>5087718.0390837565</v>
      </c>
      <c r="F31" s="3">
        <v>10880784.338178115</v>
      </c>
      <c r="G31" s="3">
        <v>701533.43735169736</v>
      </c>
      <c r="H31" s="3">
        <v>1750693.3121964261</v>
      </c>
      <c r="I31" s="3">
        <v>426978.1818957607</v>
      </c>
      <c r="J31" s="3">
        <v>1878402.2579320921</v>
      </c>
      <c r="K31" s="3">
        <v>91252.630507837326</v>
      </c>
      <c r="L31" s="3">
        <v>1331926.6923221953</v>
      </c>
      <c r="M31" s="3">
        <v>876556.92164749035</v>
      </c>
      <c r="N31" s="3">
        <v>9899922.0941652302</v>
      </c>
      <c r="O31" s="3">
        <v>366510.40934636537</v>
      </c>
      <c r="P31" s="3">
        <v>2550348.3299601162</v>
      </c>
      <c r="Q31" s="3">
        <v>1758695.1842196381</v>
      </c>
      <c r="R31" s="3">
        <v>2844257.0192579813</v>
      </c>
      <c r="S31" s="3">
        <v>3729695.8330659354</v>
      </c>
      <c r="T31" s="3">
        <v>13798464.283693444</v>
      </c>
      <c r="U31" s="3">
        <v>7917435.178553828</v>
      </c>
      <c r="V31" s="3">
        <v>29440080.126934521</v>
      </c>
      <c r="W31" s="3">
        <v>1335271.1916276705</v>
      </c>
      <c r="X31" s="3">
        <v>3895679.0839648619</v>
      </c>
      <c r="Y31" s="3">
        <v>4205708.3248330262</v>
      </c>
      <c r="Z31" s="3">
        <v>3966784.1415016763</v>
      </c>
      <c r="AA31" s="3">
        <v>77590.434739062053</v>
      </c>
      <c r="AB31" s="3">
        <v>12240.235384168078</v>
      </c>
      <c r="AC31" s="3">
        <v>121659.57811656561</v>
      </c>
      <c r="AD31" s="3">
        <v>1340359.768261716</v>
      </c>
      <c r="AE31" s="3">
        <v>272574.3793587992</v>
      </c>
      <c r="AF31" s="3">
        <v>2918325.9298573039</v>
      </c>
      <c r="AG31" s="3">
        <v>1835966.0594101329</v>
      </c>
      <c r="AH31" s="3">
        <v>506882.43060889351</v>
      </c>
      <c r="AI31" s="3">
        <v>5286298.8965503341</v>
      </c>
      <c r="AJ31" s="3">
        <v>1450726.1925755374</v>
      </c>
      <c r="AK31" s="3">
        <v>1944712.1132394762</v>
      </c>
      <c r="AL31" s="3">
        <v>18487453.551942118</v>
      </c>
      <c r="AM31" s="3">
        <v>639414.12813690258</v>
      </c>
      <c r="AN31" s="3">
        <v>1006142.1375793149</v>
      </c>
      <c r="AO31" s="3">
        <v>305693.28173215146</v>
      </c>
      <c r="AP31" s="3">
        <v>3374826.7528965091</v>
      </c>
      <c r="AQ31" s="3">
        <v>13572666.313336179</v>
      </c>
      <c r="AR31" s="3">
        <v>23572.640387885447</v>
      </c>
      <c r="AS31" s="3">
        <v>4100310.0925036897</v>
      </c>
      <c r="AT31" s="3">
        <v>81489.276575261494</v>
      </c>
      <c r="AU31" s="3">
        <v>695163.44587053347</v>
      </c>
      <c r="AV31" s="3">
        <v>376736.61013384484</v>
      </c>
      <c r="AW31" s="3">
        <v>1573763.0723322085</v>
      </c>
      <c r="AX31" s="3">
        <v>8148477.2266049776</v>
      </c>
      <c r="AY31" s="3">
        <v>401373.88955274102</v>
      </c>
      <c r="AZ31" s="3">
        <v>6152626.7029315075</v>
      </c>
      <c r="BA31" s="3">
        <v>11116701.653989043</v>
      </c>
      <c r="BB31" s="3">
        <v>1316271.6370461429</v>
      </c>
      <c r="BC31" s="3">
        <v>1592282.0573861809</v>
      </c>
      <c r="BD31" s="3">
        <v>3195899.2512399717</v>
      </c>
      <c r="BE31" s="3">
        <v>770319.62506758585</v>
      </c>
      <c r="BF31" s="3">
        <v>2406665.3347869073</v>
      </c>
      <c r="BG31" s="3">
        <v>372817.36672888743</v>
      </c>
      <c r="BH31" s="3">
        <v>205156.27013584072</v>
      </c>
      <c r="BI31" s="3">
        <v>407095.92891232809</v>
      </c>
      <c r="BJ31" s="3">
        <v>255277.10466164575</v>
      </c>
      <c r="BK31" s="3">
        <v>1128472.376115158</v>
      </c>
      <c r="BL31" s="3">
        <v>14012.497853165469</v>
      </c>
      <c r="BM31" s="3">
        <v>72589.837211298232</v>
      </c>
      <c r="BN31" s="3">
        <v>427466.92964315542</v>
      </c>
      <c r="BO31" s="3">
        <v>602350.76922828273</v>
      </c>
      <c r="BP31" s="3">
        <v>689237.43286425062</v>
      </c>
    </row>
    <row r="32" spans="1:68">
      <c r="A32" s="46">
        <f t="shared" si="0"/>
        <v>232342444.64064103</v>
      </c>
      <c r="B32" s="6">
        <v>2047</v>
      </c>
      <c r="C32" s="3">
        <v>22534689.069404375</v>
      </c>
      <c r="D32" s="3">
        <v>1876863.9874881085</v>
      </c>
      <c r="E32" s="3">
        <v>5090099.5663910331</v>
      </c>
      <c r="F32" s="3">
        <v>10946739.115765756</v>
      </c>
      <c r="G32" s="3">
        <v>698475.49839263223</v>
      </c>
      <c r="H32" s="3">
        <v>1764859.5076873552</v>
      </c>
      <c r="I32" s="3">
        <v>430533.81530405185</v>
      </c>
      <c r="J32" s="3">
        <v>1864354.0547150457</v>
      </c>
      <c r="K32" s="3">
        <v>92046.140455780464</v>
      </c>
      <c r="L32" s="3">
        <v>1343004.90329193</v>
      </c>
      <c r="M32" s="3">
        <v>884179.24040580855</v>
      </c>
      <c r="N32" s="3">
        <v>9847341.1235765517</v>
      </c>
      <c r="O32" s="3">
        <v>365663.23056449462</v>
      </c>
      <c r="P32" s="3">
        <v>2580783.794775465</v>
      </c>
      <c r="Q32" s="3">
        <v>1764867.9922915089</v>
      </c>
      <c r="R32" s="3">
        <v>2868651.3718232908</v>
      </c>
      <c r="S32" s="3">
        <v>3763574.3999548708</v>
      </c>
      <c r="T32" s="3">
        <v>13815507.250439158</v>
      </c>
      <c r="U32" s="3">
        <v>7703081.436667352</v>
      </c>
      <c r="V32" s="3">
        <v>28642119.955994964</v>
      </c>
      <c r="W32" s="3">
        <v>1329685.6823108415</v>
      </c>
      <c r="X32" s="3">
        <v>3926526.9751388459</v>
      </c>
      <c r="Y32" s="3">
        <v>4183630.7761400947</v>
      </c>
      <c r="Z32" s="3">
        <v>4005242.046614775</v>
      </c>
      <c r="AA32" s="3">
        <v>74254.674151831554</v>
      </c>
      <c r="AB32" s="3">
        <v>12414.915264838353</v>
      </c>
      <c r="AC32" s="3">
        <v>120638.90314817376</v>
      </c>
      <c r="AD32" s="3">
        <v>1344316.2534063777</v>
      </c>
      <c r="AE32" s="3">
        <v>261761.66685237052</v>
      </c>
      <c r="AF32" s="3">
        <v>2935332.8498967984</v>
      </c>
      <c r="AG32" s="3">
        <v>1851693.5137368557</v>
      </c>
      <c r="AH32" s="3">
        <v>486403.59791879734</v>
      </c>
      <c r="AI32" s="3">
        <v>5021078.2219926398</v>
      </c>
      <c r="AJ32" s="3">
        <v>1422406.3054981024</v>
      </c>
      <c r="AK32" s="3">
        <v>1984256.8222135245</v>
      </c>
      <c r="AL32" s="3">
        <v>18775262.152358502</v>
      </c>
      <c r="AM32" s="3">
        <v>646498.76373071549</v>
      </c>
      <c r="AN32" s="3">
        <v>1013097.84902507</v>
      </c>
      <c r="AO32" s="3">
        <v>307998.53801941813</v>
      </c>
      <c r="AP32" s="3">
        <v>3371986.8559869877</v>
      </c>
      <c r="AQ32" s="3">
        <v>13745670.30817434</v>
      </c>
      <c r="AR32" s="3">
        <v>23093.376767983515</v>
      </c>
      <c r="AS32" s="3">
        <v>4157877.8432046832</v>
      </c>
      <c r="AT32" s="3">
        <v>81848.656946288727</v>
      </c>
      <c r="AU32" s="3">
        <v>695861.93332407309</v>
      </c>
      <c r="AV32" s="3">
        <v>380340.04712781508</v>
      </c>
      <c r="AW32" s="3">
        <v>1580580.5080312227</v>
      </c>
      <c r="AX32" s="3">
        <v>8196246.279708039</v>
      </c>
      <c r="AY32" s="3">
        <v>402472.59133982833</v>
      </c>
      <c r="AZ32" s="3">
        <v>6237895.8439419633</v>
      </c>
      <c r="BA32" s="3">
        <v>11326437.533252973</v>
      </c>
      <c r="BB32" s="3">
        <v>1336131.9022929843</v>
      </c>
      <c r="BC32" s="3">
        <v>1587479.6545674433</v>
      </c>
      <c r="BD32" s="3">
        <v>3211747.6281037591</v>
      </c>
      <c r="BE32" s="3">
        <v>770550.84545839217</v>
      </c>
      <c r="BF32" s="3">
        <v>2447642.9238931914</v>
      </c>
      <c r="BG32" s="3">
        <v>377509.76022554701</v>
      </c>
      <c r="BH32" s="3">
        <v>199322.82060917909</v>
      </c>
      <c r="BI32" s="3">
        <v>408267.6808844441</v>
      </c>
      <c r="BJ32" s="3">
        <v>257789.00412379333</v>
      </c>
      <c r="BK32" s="3">
        <v>1142168.9221103082</v>
      </c>
      <c r="BL32" s="3">
        <v>14189.817085735374</v>
      </c>
      <c r="BM32" s="3">
        <v>73651.726755341486</v>
      </c>
      <c r="BN32" s="3">
        <v>430946.02593223879</v>
      </c>
      <c r="BO32" s="3">
        <v>612044.23760546383</v>
      </c>
      <c r="BP32" s="3">
        <v>692753.95037886349</v>
      </c>
    </row>
    <row r="33" spans="1:68">
      <c r="A33" s="46">
        <f t="shared" si="0"/>
        <v>232129652.45103118</v>
      </c>
      <c r="B33" s="6">
        <v>2048</v>
      </c>
      <c r="C33" s="3">
        <v>22324343.724866502</v>
      </c>
      <c r="D33" s="3">
        <v>1901373.627125164</v>
      </c>
      <c r="E33" s="3">
        <v>5103348.5576649429</v>
      </c>
      <c r="F33" s="3">
        <v>11017839.905512517</v>
      </c>
      <c r="G33" s="3">
        <v>696192.29293773742</v>
      </c>
      <c r="H33" s="3">
        <v>1779322.887916425</v>
      </c>
      <c r="I33" s="3">
        <v>434162.74463239848</v>
      </c>
      <c r="J33" s="3">
        <v>1851062.485829036</v>
      </c>
      <c r="K33" s="3">
        <v>92842.413883080793</v>
      </c>
      <c r="L33" s="3">
        <v>1354295.4370125621</v>
      </c>
      <c r="M33" s="3">
        <v>891828.10466692201</v>
      </c>
      <c r="N33" s="3">
        <v>9802400.5008922275</v>
      </c>
      <c r="O33" s="3">
        <v>365060.40667652502</v>
      </c>
      <c r="P33" s="3">
        <v>2612789.4886507522</v>
      </c>
      <c r="Q33" s="3">
        <v>1772701.0726638022</v>
      </c>
      <c r="R33" s="3">
        <v>2893801.8716922253</v>
      </c>
      <c r="S33" s="3">
        <v>3798647.5100398706</v>
      </c>
      <c r="T33" s="3">
        <v>13850330.192549597</v>
      </c>
      <c r="U33" s="3">
        <v>7495783.7812984074</v>
      </c>
      <c r="V33" s="3">
        <v>27880885.017396711</v>
      </c>
      <c r="W33" s="3">
        <v>1320203.0889374686</v>
      </c>
      <c r="X33" s="3">
        <v>3956185.9494088292</v>
      </c>
      <c r="Y33" s="3">
        <v>4172856.4270921461</v>
      </c>
      <c r="Z33" s="3">
        <v>4045202.1809681989</v>
      </c>
      <c r="AA33" s="3">
        <v>71068.66042202001</v>
      </c>
      <c r="AB33" s="3">
        <v>12604.680578029982</v>
      </c>
      <c r="AC33" s="3">
        <v>119738.69968330285</v>
      </c>
      <c r="AD33" s="3">
        <v>1349951.3584748339</v>
      </c>
      <c r="AE33" s="3">
        <v>250052.1901539189</v>
      </c>
      <c r="AF33" s="3">
        <v>2952932.7560301344</v>
      </c>
      <c r="AG33" s="3">
        <v>1865864.5338094379</v>
      </c>
      <c r="AH33" s="3">
        <v>468062.24747589428</v>
      </c>
      <c r="AI33" s="3">
        <v>4727845.7280107969</v>
      </c>
      <c r="AJ33" s="3">
        <v>1388070.3305828064</v>
      </c>
      <c r="AK33" s="3">
        <v>2027301.8004750495</v>
      </c>
      <c r="AL33" s="3">
        <v>19074300.78340552</v>
      </c>
      <c r="AM33" s="3">
        <v>653562.24339973286</v>
      </c>
      <c r="AN33" s="3">
        <v>1020065.9053696535</v>
      </c>
      <c r="AO33" s="3">
        <v>310367.00494432467</v>
      </c>
      <c r="AP33" s="3">
        <v>3369712.3971645925</v>
      </c>
      <c r="AQ33" s="3">
        <v>13912014.712451685</v>
      </c>
      <c r="AR33" s="3">
        <v>22609.97083455601</v>
      </c>
      <c r="AS33" s="3">
        <v>4216385.3319903184</v>
      </c>
      <c r="AT33" s="3">
        <v>82206.509237958278</v>
      </c>
      <c r="AU33" s="3">
        <v>696555.46696588746</v>
      </c>
      <c r="AV33" s="3">
        <v>383376.64183633018</v>
      </c>
      <c r="AW33" s="3">
        <v>1587663.468038816</v>
      </c>
      <c r="AX33" s="3">
        <v>8245828.8257675488</v>
      </c>
      <c r="AY33" s="3">
        <v>403759.95909035456</v>
      </c>
      <c r="AZ33" s="3">
        <v>6322796.9696696801</v>
      </c>
      <c r="BA33" s="3">
        <v>11520212.204081561</v>
      </c>
      <c r="BB33" s="3">
        <v>1356507.6662279251</v>
      </c>
      <c r="BC33" s="3">
        <v>1585598.0113577642</v>
      </c>
      <c r="BD33" s="3">
        <v>3222950.7475553178</v>
      </c>
      <c r="BE33" s="3">
        <v>768878.94417101587</v>
      </c>
      <c r="BF33" s="3">
        <v>2484712.8883948289</v>
      </c>
      <c r="BG33" s="3">
        <v>385258.91291431658</v>
      </c>
      <c r="BH33" s="3">
        <v>191912.19059409708</v>
      </c>
      <c r="BI33" s="3">
        <v>411489.99880776223</v>
      </c>
      <c r="BJ33" s="3">
        <v>259960.30704870072</v>
      </c>
      <c r="BK33" s="3">
        <v>1154785.346186894</v>
      </c>
      <c r="BL33" s="3">
        <v>14375.69327859015</v>
      </c>
      <c r="BM33" s="3">
        <v>74775.348666443868</v>
      </c>
      <c r="BN33" s="3">
        <v>431604.4989587036</v>
      </c>
      <c r="BO33" s="3">
        <v>621602.13299834996</v>
      </c>
      <c r="BP33" s="3">
        <v>696868.71361172898</v>
      </c>
    </row>
    <row r="34" spans="1:68">
      <c r="A34" s="46">
        <f t="shared" si="0"/>
        <v>232131805.78989401</v>
      </c>
      <c r="B34" s="6">
        <v>2049</v>
      </c>
      <c r="C34" s="3">
        <v>22145265.440398656</v>
      </c>
      <c r="D34" s="3">
        <v>1926441.5945470077</v>
      </c>
      <c r="E34" s="3">
        <v>5129191.5106954491</v>
      </c>
      <c r="F34" s="3">
        <v>11093763.905736558</v>
      </c>
      <c r="G34" s="3">
        <v>694277.98294183554</v>
      </c>
      <c r="H34" s="3">
        <v>1794061.1478146461</v>
      </c>
      <c r="I34" s="3">
        <v>437848.5609224746</v>
      </c>
      <c r="J34" s="3">
        <v>1839410.829821982</v>
      </c>
      <c r="K34" s="3">
        <v>93642.332267523947</v>
      </c>
      <c r="L34" s="3">
        <v>1365757.2963776423</v>
      </c>
      <c r="M34" s="3">
        <v>899511.98175336188</v>
      </c>
      <c r="N34" s="3">
        <v>9767120.2496313062</v>
      </c>
      <c r="O34" s="3">
        <v>364697.81542601407</v>
      </c>
      <c r="P34" s="3">
        <v>2647100.8944201325</v>
      </c>
      <c r="Q34" s="3">
        <v>1782147.3905158578</v>
      </c>
      <c r="R34" s="3">
        <v>2919629.1285909284</v>
      </c>
      <c r="S34" s="3">
        <v>3835262.8446612954</v>
      </c>
      <c r="T34" s="3">
        <v>13921532.210955542</v>
      </c>
      <c r="U34" s="3">
        <v>7292868.5249299034</v>
      </c>
      <c r="V34" s="3">
        <v>27153172.075399037</v>
      </c>
      <c r="W34" s="3">
        <v>1316776.4675905649</v>
      </c>
      <c r="X34" s="3">
        <v>3991789.8104799534</v>
      </c>
      <c r="Y34" s="3">
        <v>4170097.7216757433</v>
      </c>
      <c r="Z34" s="3">
        <v>4090260.4623806155</v>
      </c>
      <c r="AA34" s="3">
        <v>68078.687948451319</v>
      </c>
      <c r="AB34" s="3">
        <v>12829.994172387342</v>
      </c>
      <c r="AC34" s="3">
        <v>119032.54443114997</v>
      </c>
      <c r="AD34" s="3">
        <v>1357363.3548038469</v>
      </c>
      <c r="AE34" s="3">
        <v>237374.84206210644</v>
      </c>
      <c r="AF34" s="3">
        <v>2969859.5907660807</v>
      </c>
      <c r="AG34" s="3">
        <v>1879146.0126108427</v>
      </c>
      <c r="AH34" s="3">
        <v>451946.99201967177</v>
      </c>
      <c r="AI34" s="3">
        <v>4412827.3619976835</v>
      </c>
      <c r="AJ34" s="3">
        <v>1347608.8844144198</v>
      </c>
      <c r="AK34" s="3">
        <v>2075513.8429228605</v>
      </c>
      <c r="AL34" s="3">
        <v>19382980.781195283</v>
      </c>
      <c r="AM34" s="3">
        <v>660611.10970631882</v>
      </c>
      <c r="AN34" s="3">
        <v>1027070.9468725879</v>
      </c>
      <c r="AO34" s="3">
        <v>312711.0000392982</v>
      </c>
      <c r="AP34" s="3">
        <v>3370716.2086001746</v>
      </c>
      <c r="AQ34" s="3">
        <v>14087978.760241708</v>
      </c>
      <c r="AR34" s="3">
        <v>22184.748112867619</v>
      </c>
      <c r="AS34" s="3">
        <v>4275591.3082294799</v>
      </c>
      <c r="AT34" s="3">
        <v>82563.291293456379</v>
      </c>
      <c r="AU34" s="3">
        <v>697526.41406442376</v>
      </c>
      <c r="AV34" s="3">
        <v>386948.03241325892</v>
      </c>
      <c r="AW34" s="3">
        <v>1594777.1416791182</v>
      </c>
      <c r="AX34" s="3">
        <v>8301428.8711825963</v>
      </c>
      <c r="AY34" s="3">
        <v>405032.52951041475</v>
      </c>
      <c r="AZ34" s="3">
        <v>6419658.5920863962</v>
      </c>
      <c r="BA34" s="3">
        <v>11715783.677614152</v>
      </c>
      <c r="BB34" s="3">
        <v>1377860.1645192667</v>
      </c>
      <c r="BC34" s="3">
        <v>1586337.5626690323</v>
      </c>
      <c r="BD34" s="3">
        <v>3236414.676697996</v>
      </c>
      <c r="BE34" s="3">
        <v>768434.28957330866</v>
      </c>
      <c r="BF34" s="3">
        <v>2527319.6919471133</v>
      </c>
      <c r="BG34" s="3">
        <v>393678.40753118001</v>
      </c>
      <c r="BH34" s="3">
        <v>186587.53059085907</v>
      </c>
      <c r="BI34" s="3">
        <v>414858.7857275951</v>
      </c>
      <c r="BJ34" s="3">
        <v>263153.39958532882</v>
      </c>
      <c r="BK34" s="3">
        <v>1171137.1918985166</v>
      </c>
      <c r="BL34" s="3">
        <v>14596.272699266945</v>
      </c>
      <c r="BM34" s="3">
        <v>76217.286798065616</v>
      </c>
      <c r="BN34" s="3">
        <v>434857.55226855306</v>
      </c>
      <c r="BO34" s="3">
        <v>632741.7132080266</v>
      </c>
      <c r="BP34" s="3">
        <v>700837.56325477851</v>
      </c>
    </row>
    <row r="35" spans="1:68">
      <c r="A35" s="46">
        <f t="shared" si="0"/>
        <v>232290011.28407317</v>
      </c>
      <c r="B35" s="6">
        <v>2050</v>
      </c>
      <c r="C35" s="3">
        <v>22006006.266931832</v>
      </c>
      <c r="D35" s="3">
        <v>1952044.2704134292</v>
      </c>
      <c r="E35" s="3">
        <v>5160611.623383116</v>
      </c>
      <c r="F35" s="3">
        <v>11174097.673630662</v>
      </c>
      <c r="G35" s="3">
        <v>692333.95713128988</v>
      </c>
      <c r="H35" s="3">
        <v>1809049.5066457319</v>
      </c>
      <c r="I35" s="3">
        <v>441579.68623764708</v>
      </c>
      <c r="J35" s="3">
        <v>1830531.0678124845</v>
      </c>
      <c r="K35" s="3">
        <v>94446.639059985901</v>
      </c>
      <c r="L35" s="3">
        <v>1377359.2477627154</v>
      </c>
      <c r="M35" s="3">
        <v>907238.01312513789</v>
      </c>
      <c r="N35" s="3">
        <v>9740322.5933321547</v>
      </c>
      <c r="O35" s="3">
        <v>364641.49541458534</v>
      </c>
      <c r="P35" s="3">
        <v>2683435.1905706231</v>
      </c>
      <c r="Q35" s="3">
        <v>1793576.9377887782</v>
      </c>
      <c r="R35" s="3">
        <v>2946407.7389317784</v>
      </c>
      <c r="S35" s="3">
        <v>3873227.8057715427</v>
      </c>
      <c r="T35" s="3">
        <v>14017311.325272704</v>
      </c>
      <c r="U35" s="3">
        <v>7092166.9589426275</v>
      </c>
      <c r="V35" s="3">
        <v>26457048.494913924</v>
      </c>
      <c r="W35" s="3">
        <v>1316643.508648314</v>
      </c>
      <c r="X35" s="3">
        <v>4025491.5402320311</v>
      </c>
      <c r="Y35" s="3">
        <v>4169560.7531113019</v>
      </c>
      <c r="Z35" s="3">
        <v>4139215.3386311429</v>
      </c>
      <c r="AA35" s="3">
        <v>65308.534288213647</v>
      </c>
      <c r="AB35" s="3">
        <v>13085.911909423543</v>
      </c>
      <c r="AC35" s="3">
        <v>118439.09562505411</v>
      </c>
      <c r="AD35" s="3">
        <v>1366473.5817613855</v>
      </c>
      <c r="AE35" s="3">
        <v>223915.87575913611</v>
      </c>
      <c r="AF35" s="3">
        <v>2987440.3709935322</v>
      </c>
      <c r="AG35" s="3">
        <v>1892476.8597256036</v>
      </c>
      <c r="AH35" s="3">
        <v>438091.45563844015</v>
      </c>
      <c r="AI35" s="3">
        <v>4078152.8337211893</v>
      </c>
      <c r="AJ35" s="3">
        <v>1300766.7390240633</v>
      </c>
      <c r="AK35" s="3">
        <v>2125663.5344405281</v>
      </c>
      <c r="AL35" s="3">
        <v>19704177.366928224</v>
      </c>
      <c r="AM35" s="3">
        <v>667636.58329473308</v>
      </c>
      <c r="AN35" s="3">
        <v>1034111.1951154714</v>
      </c>
      <c r="AO35" s="3">
        <v>314952.10446469742</v>
      </c>
      <c r="AP35" s="3">
        <v>3373403.6278232811</v>
      </c>
      <c r="AQ35" s="3">
        <v>14261987.058759976</v>
      </c>
      <c r="AR35" s="3">
        <v>21800.898031897585</v>
      </c>
      <c r="AS35" s="3">
        <v>4335479.9197246637</v>
      </c>
      <c r="AT35" s="3">
        <v>82919.91977040605</v>
      </c>
      <c r="AU35" s="3">
        <v>698601.39120923146</v>
      </c>
      <c r="AV35" s="3">
        <v>390583.31032324547</v>
      </c>
      <c r="AW35" s="3">
        <v>1601480.6397084075</v>
      </c>
      <c r="AX35" s="3">
        <v>8354391.1086609764</v>
      </c>
      <c r="AY35" s="3">
        <v>406786.01317061455</v>
      </c>
      <c r="AZ35" s="3">
        <v>6523549.3064034097</v>
      </c>
      <c r="BA35" s="3">
        <v>11926382.955579977</v>
      </c>
      <c r="BB35" s="3">
        <v>1400962.6451991603</v>
      </c>
      <c r="BC35" s="3">
        <v>1584736.7617294528</v>
      </c>
      <c r="BD35" s="3">
        <v>3254662.6406335058</v>
      </c>
      <c r="BE35" s="3">
        <v>769537.03297561966</v>
      </c>
      <c r="BF35" s="3">
        <v>2570170.1662189383</v>
      </c>
      <c r="BG35" s="3">
        <v>400757.21829185489</v>
      </c>
      <c r="BH35" s="3">
        <v>181274.66860555537</v>
      </c>
      <c r="BI35" s="3">
        <v>417172.99587252387</v>
      </c>
      <c r="BJ35" s="3">
        <v>266091.04471902712</v>
      </c>
      <c r="BK35" s="3">
        <v>1190024.3237801075</v>
      </c>
      <c r="BL35" s="3">
        <v>14832.539880465969</v>
      </c>
      <c r="BM35" s="3">
        <v>77567.322608802613</v>
      </c>
      <c r="BN35" s="3">
        <v>438277.6808239228</v>
      </c>
      <c r="BO35" s="3">
        <v>645914.88818214706</v>
      </c>
      <c r="BP35" s="3">
        <v>705623.52900080825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A8348-D892-C843-9F9B-5CD2F7BB46D0}">
  <dimension ref="A1:JE46"/>
  <sheetViews>
    <sheetView topLeftCell="A2" workbookViewId="0">
      <selection activeCell="A2" sqref="A2"/>
    </sheetView>
  </sheetViews>
  <sheetFormatPr baseColWidth="10" defaultRowHeight="19"/>
  <cols>
    <col min="1" max="1" width="14.6640625" bestFit="1" customWidth="1"/>
    <col min="2" max="2" width="19.1640625" style="4" bestFit="1" customWidth="1"/>
    <col min="3" max="3" width="33.1640625" style="2" bestFit="1" customWidth="1"/>
    <col min="4" max="4" width="49.1640625" style="2" bestFit="1" customWidth="1"/>
    <col min="5" max="5" width="35" style="2" bestFit="1" customWidth="1"/>
    <col min="6" max="6" width="44.33203125" style="2" bestFit="1" customWidth="1"/>
    <col min="7" max="7" width="38.1640625" style="2" bestFit="1" customWidth="1"/>
    <col min="8" max="8" width="47.33203125" style="2" bestFit="1" customWidth="1"/>
    <col min="9" max="9" width="27.6640625" style="2" bestFit="1" customWidth="1"/>
    <col min="10" max="10" width="51" style="2" bestFit="1" customWidth="1"/>
    <col min="11" max="11" width="22.33203125" style="2" bestFit="1" customWidth="1"/>
    <col min="12" max="12" width="34.5" style="2" bestFit="1" customWidth="1"/>
    <col min="13" max="13" width="38" style="2" bestFit="1" customWidth="1"/>
    <col min="14" max="14" width="55" style="2" bestFit="1" customWidth="1"/>
    <col min="15" max="15" width="56.83203125" style="2" bestFit="1" customWidth="1"/>
    <col min="16" max="16" width="21.6640625" style="2" bestFit="1" customWidth="1"/>
    <col min="17" max="17" width="14.33203125" style="2" bestFit="1" customWidth="1"/>
    <col min="18" max="18" width="10.33203125" style="2" bestFit="1" customWidth="1"/>
    <col min="19" max="19" width="45.83203125" style="2" bestFit="1" customWidth="1"/>
    <col min="20" max="20" width="48.5" style="2" bestFit="1" customWidth="1"/>
    <col min="21" max="21" width="42.5" style="2" bestFit="1" customWidth="1"/>
    <col min="22" max="22" width="33.5" style="2" bestFit="1" customWidth="1"/>
    <col min="23" max="23" width="40.83203125" style="2" bestFit="1" customWidth="1"/>
    <col min="24" max="24" width="33.5" style="2" bestFit="1" customWidth="1"/>
    <col min="25" max="25" width="52" style="2" bestFit="1" customWidth="1"/>
    <col min="26" max="26" width="51.5" style="2" bestFit="1" customWidth="1"/>
    <col min="27" max="27" width="57.33203125" style="2" bestFit="1" customWidth="1"/>
    <col min="28" max="28" width="49" style="2" bestFit="1" customWidth="1"/>
    <col min="29" max="29" width="58" style="2" bestFit="1" customWidth="1"/>
    <col min="30" max="30" width="42.1640625" style="2" bestFit="1" customWidth="1"/>
    <col min="31" max="31" width="48" style="2" bestFit="1" customWidth="1"/>
    <col min="32" max="32" width="49.83203125" style="2" bestFit="1" customWidth="1"/>
    <col min="33" max="33" width="51.6640625" style="2" bestFit="1" customWidth="1"/>
    <col min="34" max="34" width="55.6640625" style="2" bestFit="1" customWidth="1"/>
    <col min="35" max="35" width="57.6640625" style="2" bestFit="1" customWidth="1"/>
    <col min="36" max="36" width="42.33203125" style="2" bestFit="1" customWidth="1"/>
    <col min="37" max="37" width="48.1640625" style="2" bestFit="1" customWidth="1"/>
    <col min="38" max="38" width="47" style="2" bestFit="1" customWidth="1"/>
    <col min="39" max="39" width="53" style="2" bestFit="1" customWidth="1"/>
    <col min="40" max="40" width="42.6640625" style="2" bestFit="1" customWidth="1"/>
    <col min="41" max="41" width="48.5" style="2" bestFit="1" customWidth="1"/>
    <col min="42" max="42" width="31.83203125" style="2" bestFit="1" customWidth="1"/>
    <col min="43" max="43" width="29" style="2" bestFit="1" customWidth="1"/>
    <col min="44" max="44" width="35.83203125" style="2" bestFit="1" customWidth="1"/>
    <col min="45" max="45" width="29" style="2" bestFit="1" customWidth="1"/>
    <col min="46" max="46" width="51.1640625" style="2" bestFit="1" customWidth="1"/>
    <col min="47" max="47" width="57" style="2" bestFit="1" customWidth="1"/>
    <col min="48" max="48" width="48.33203125" style="2" bestFit="1" customWidth="1"/>
    <col min="49" max="49" width="40" style="2" bestFit="1" customWidth="1"/>
    <col min="50" max="50" width="45.83203125" style="2" bestFit="1" customWidth="1"/>
    <col min="51" max="51" width="34.5" style="2" bestFit="1" customWidth="1"/>
    <col min="52" max="52" width="27" style="2" bestFit="1" customWidth="1"/>
    <col min="53" max="53" width="51.6640625" style="2" bestFit="1" customWidth="1"/>
    <col min="54" max="54" width="52.5" style="2" bestFit="1" customWidth="1"/>
    <col min="55" max="55" width="39.33203125" style="2" bestFit="1" customWidth="1"/>
    <col min="56" max="56" width="45.1640625" style="2" bestFit="1" customWidth="1"/>
    <col min="57" max="57" width="35.83203125" style="2" bestFit="1" customWidth="1"/>
    <col min="58" max="58" width="29.5" style="2" bestFit="1" customWidth="1"/>
    <col min="59" max="59" width="17" style="2" bestFit="1" customWidth="1"/>
    <col min="60" max="60" width="23.5" style="2" bestFit="1" customWidth="1"/>
    <col min="61" max="61" width="17.1640625" style="2" bestFit="1" customWidth="1"/>
    <col min="62" max="62" width="28.6640625" style="2" bestFit="1" customWidth="1"/>
    <col min="63" max="63" width="27.5" style="2" bestFit="1" customWidth="1"/>
    <col min="64" max="64" width="28.33203125" style="2" bestFit="1" customWidth="1"/>
    <col min="65" max="65" width="15.33203125" style="2" bestFit="1" customWidth="1"/>
    <col min="66" max="67" width="15.1640625" style="2" bestFit="1" customWidth="1"/>
    <col min="68" max="68" width="27.83203125" style="2" bestFit="1" customWidth="1"/>
    <col min="69" max="69" width="42.33203125" style="1" bestFit="1" customWidth="1"/>
    <col min="70" max="70" width="48.1640625" style="1" bestFit="1" customWidth="1"/>
    <col min="71" max="71" width="49.6640625" style="1" bestFit="1" customWidth="1"/>
    <col min="72" max="72" width="64.5" style="1" bestFit="1" customWidth="1"/>
    <col min="73" max="73" width="40" style="1" bestFit="1" customWidth="1"/>
    <col min="74" max="74" width="45.83203125" style="1" bestFit="1" customWidth="1"/>
    <col min="75" max="75" width="47.5" style="1" bestFit="1" customWidth="1"/>
    <col min="76" max="76" width="53.33203125" style="1" bestFit="1" customWidth="1"/>
    <col min="77" max="77" width="63.83203125" style="1" bestFit="1" customWidth="1"/>
    <col min="78" max="78" width="69.6640625" style="1" bestFit="1" customWidth="1"/>
    <col min="79" max="79" width="70.33203125" style="1" bestFit="1" customWidth="1"/>
    <col min="80" max="80" width="56.1640625" style="1" bestFit="1" customWidth="1"/>
    <col min="81" max="81" width="29.33203125" style="1" bestFit="1" customWidth="1"/>
    <col min="82" max="82" width="69.83203125" style="1" bestFit="1" customWidth="1"/>
    <col min="83" max="83" width="75.6640625" style="1" bestFit="1" customWidth="1"/>
    <col min="84" max="84" width="33.1640625" style="1" bestFit="1" customWidth="1"/>
    <col min="85" max="85" width="70" style="1" bestFit="1" customWidth="1"/>
    <col min="86" max="86" width="76.33203125" style="1" bestFit="1" customWidth="1"/>
    <col min="87" max="87" width="30.33203125" style="1" bestFit="1" customWidth="1"/>
    <col min="88" max="88" width="36.1640625" style="1" bestFit="1" customWidth="1"/>
    <col min="89" max="89" width="29.5" style="1" bestFit="1" customWidth="1"/>
    <col min="90" max="90" width="35.33203125" style="1" bestFit="1" customWidth="1"/>
    <col min="91" max="91" width="39.33203125" style="1" bestFit="1" customWidth="1"/>
    <col min="92" max="92" width="45.1640625" style="1" bestFit="1" customWidth="1"/>
    <col min="93" max="93" width="36.6640625" style="1" bestFit="1" customWidth="1"/>
    <col min="94" max="94" width="42.6640625" style="1" bestFit="1" customWidth="1"/>
    <col min="95" max="95" width="43" style="1" bestFit="1" customWidth="1"/>
    <col min="96" max="96" width="48.83203125" style="1" bestFit="1" customWidth="1"/>
    <col min="97" max="97" width="46" style="1" bestFit="1" customWidth="1"/>
    <col min="98" max="98" width="51.83203125" style="1" bestFit="1" customWidth="1"/>
    <col min="99" max="99" width="56.6640625" style="1" bestFit="1" customWidth="1"/>
    <col min="100" max="100" width="62.5" style="1" bestFit="1" customWidth="1"/>
    <col min="101" max="101" width="55.33203125" style="1" bestFit="1" customWidth="1"/>
    <col min="102" max="102" width="58.33203125" style="1" bestFit="1" customWidth="1"/>
    <col min="103" max="103" width="29.1640625" style="1" bestFit="1" customWidth="1"/>
    <col min="104" max="104" width="66.33203125" style="1" bestFit="1" customWidth="1"/>
    <col min="105" max="105" width="72.1640625" style="1" bestFit="1" customWidth="1"/>
    <col min="106" max="106" width="64.83203125" style="1" bestFit="1" customWidth="1"/>
    <col min="107" max="107" width="70.6640625" style="1" bestFit="1" customWidth="1"/>
    <col min="108" max="108" width="51.1640625" style="1" bestFit="1" customWidth="1"/>
    <col min="109" max="109" width="64.1640625" style="1" bestFit="1" customWidth="1"/>
    <col min="110" max="110" width="45.6640625" style="1" bestFit="1" customWidth="1"/>
    <col min="111" max="111" width="69" style="1" bestFit="1" customWidth="1"/>
    <col min="112" max="112" width="44.33203125" style="1" bestFit="1" customWidth="1"/>
    <col min="113" max="113" width="50.1640625" style="1" bestFit="1" customWidth="1"/>
    <col min="114" max="114" width="58" style="1" bestFit="1" customWidth="1"/>
    <col min="115" max="115" width="42.1640625" style="1" bestFit="1" customWidth="1"/>
    <col min="116" max="116" width="54.33203125" style="1" bestFit="1" customWidth="1"/>
    <col min="117" max="117" width="60.1640625" style="1" bestFit="1" customWidth="1"/>
    <col min="118" max="118" width="47.5" style="1" bestFit="1" customWidth="1"/>
    <col min="119" max="119" width="53.33203125" style="1" bestFit="1" customWidth="1"/>
    <col min="120" max="120" width="55.1640625" style="1" bestFit="1" customWidth="1"/>
    <col min="121" max="121" width="61" style="1" bestFit="1" customWidth="1"/>
    <col min="122" max="122" width="48.33203125" style="1" bestFit="1" customWidth="1"/>
    <col min="123" max="123" width="54.1640625" style="1" bestFit="1" customWidth="1"/>
    <col min="124" max="124" width="42.83203125" style="1" bestFit="1" customWidth="1"/>
    <col min="125" max="125" width="56.6640625" style="1" bestFit="1" customWidth="1"/>
    <col min="126" max="126" width="62.5" style="1" bestFit="1" customWidth="1"/>
    <col min="127" max="127" width="65" style="1" bestFit="1" customWidth="1"/>
    <col min="128" max="128" width="51.5" style="1" bestFit="1" customWidth="1"/>
    <col min="129" max="129" width="63.6640625" style="1" bestFit="1" customWidth="1"/>
    <col min="130" max="130" width="66.1640625" style="1" bestFit="1" customWidth="1"/>
    <col min="131" max="131" width="72" style="1" bestFit="1" customWidth="1"/>
    <col min="132" max="132" width="58.33203125" style="1" bestFit="1" customWidth="1"/>
    <col min="133" max="133" width="64.1640625" style="1" bestFit="1" customWidth="1"/>
    <col min="134" max="134" width="64.5" style="1" bestFit="1" customWidth="1"/>
    <col min="135" max="135" width="47.6640625" style="1" bestFit="1" customWidth="1"/>
    <col min="136" max="136" width="53.5" style="1" bestFit="1" customWidth="1"/>
    <col min="137" max="137" width="41.83203125" style="1" bestFit="1" customWidth="1"/>
    <col min="138" max="138" width="44.5" style="1" bestFit="1" customWidth="1"/>
    <col min="139" max="139" width="42.83203125" style="1" bestFit="1" customWidth="1"/>
    <col min="140" max="140" width="27.83203125" style="1" bestFit="1" customWidth="1"/>
    <col min="141" max="141" width="46.33203125" style="1" bestFit="1" customWidth="1"/>
    <col min="142" max="142" width="45.83203125" style="1" bestFit="1" customWidth="1"/>
    <col min="143" max="143" width="43.1640625" style="1" bestFit="1" customWidth="1"/>
    <col min="144" max="144" width="48.33203125" style="1" bestFit="1" customWidth="1"/>
    <col min="145" max="146" width="44" style="1" bestFit="1" customWidth="1"/>
    <col min="147" max="147" width="24.6640625" style="1" bestFit="1" customWidth="1"/>
    <col min="148" max="148" width="34" style="1" bestFit="1" customWidth="1"/>
    <col min="149" max="149" width="43.33203125" style="1" bestFit="1" customWidth="1"/>
    <col min="150" max="150" width="46.6640625" style="1" bestFit="1" customWidth="1"/>
    <col min="151" max="151" width="49.33203125" style="1" bestFit="1" customWidth="1"/>
    <col min="152" max="152" width="35.83203125" style="1" bestFit="1" customWidth="1"/>
    <col min="153" max="153" width="44.1640625" style="1" bestFit="1" customWidth="1"/>
    <col min="154" max="154" width="49.33203125" style="1" bestFit="1" customWidth="1"/>
    <col min="155" max="156" width="57.33203125" style="1" bestFit="1" customWidth="1"/>
    <col min="157" max="157" width="25.6640625" style="1" bestFit="1" customWidth="1"/>
    <col min="158" max="158" width="35" style="1" bestFit="1" customWidth="1"/>
    <col min="159" max="159" width="44.33203125" style="1" bestFit="1" customWidth="1"/>
    <col min="160" max="160" width="47.83203125" style="1" bestFit="1" customWidth="1"/>
    <col min="161" max="161" width="51.33203125" style="1" bestFit="1" customWidth="1"/>
    <col min="162" max="162" width="37" style="1" bestFit="1" customWidth="1"/>
    <col min="163" max="163" width="32.83203125" style="1" bestFit="1" customWidth="1"/>
    <col min="164" max="164" width="51" style="1" bestFit="1" customWidth="1"/>
    <col min="165" max="165" width="51.1640625" style="1" bestFit="1" customWidth="1"/>
    <col min="166" max="166" width="46" style="1" bestFit="1" customWidth="1"/>
    <col min="167" max="167" width="27.6640625" style="1" bestFit="1" customWidth="1"/>
    <col min="168" max="168" width="43.33203125" style="1" bestFit="1" customWidth="1"/>
    <col min="169" max="169" width="36" style="1" bestFit="1" customWidth="1"/>
    <col min="170" max="170" width="18.5" style="1" bestFit="1" customWidth="1"/>
    <col min="171" max="171" width="40.83203125" style="1" bestFit="1" customWidth="1"/>
    <col min="172" max="172" width="26" style="1" bestFit="1" customWidth="1"/>
    <col min="173" max="173" width="42.33203125" style="1" bestFit="1" customWidth="1"/>
    <col min="174" max="174" width="36.33203125" style="1" bestFit="1" customWidth="1"/>
    <col min="175" max="175" width="43.5" style="1" bestFit="1" customWidth="1"/>
    <col min="176" max="176" width="42.6640625" style="1" bestFit="1" customWidth="1"/>
    <col min="177" max="178" width="35.1640625" style="1" bestFit="1" customWidth="1"/>
    <col min="179" max="179" width="51.33203125" style="1" bestFit="1" customWidth="1"/>
    <col min="180" max="180" width="51" style="1" bestFit="1" customWidth="1"/>
    <col min="181" max="181" width="48.83203125" style="1" bestFit="1" customWidth="1"/>
    <col min="182" max="182" width="36.6640625" style="1" bestFit="1" customWidth="1"/>
    <col min="183" max="183" width="27.5" style="1" bestFit="1" customWidth="1"/>
    <col min="184" max="184" width="32.33203125" style="1" bestFit="1" customWidth="1"/>
    <col min="185" max="185" width="22" style="1" bestFit="1" customWidth="1"/>
    <col min="186" max="186" width="29.33203125" style="1" bestFit="1" customWidth="1"/>
    <col min="187" max="188" width="48.33203125" style="1" bestFit="1" customWidth="1"/>
    <col min="189" max="190" width="49.33203125" style="1" bestFit="1" customWidth="1"/>
    <col min="191" max="191" width="24.33203125" style="1" bestFit="1" customWidth="1"/>
    <col min="192" max="192" width="21.83203125" style="1" bestFit="1" customWidth="1"/>
    <col min="193" max="193" width="19.33203125" style="1" bestFit="1" customWidth="1"/>
    <col min="194" max="194" width="32.6640625" style="1" bestFit="1" customWidth="1"/>
    <col min="195" max="195" width="25.33203125" style="1" bestFit="1" customWidth="1"/>
    <col min="196" max="196" width="46.6640625" style="1" bestFit="1" customWidth="1"/>
    <col min="197" max="197" width="47.5" style="1" bestFit="1" customWidth="1"/>
    <col min="198" max="198" width="46" style="1" bestFit="1" customWidth="1"/>
    <col min="199" max="199" width="46.6640625" style="1" bestFit="1" customWidth="1"/>
    <col min="200" max="200" width="83.5" style="1" bestFit="1" customWidth="1"/>
    <col min="201" max="201" width="89.33203125" style="1" bestFit="1" customWidth="1"/>
    <col min="202" max="202" width="89" style="1" bestFit="1" customWidth="1"/>
    <col min="203" max="203" width="95.33203125" style="1" bestFit="1" customWidth="1"/>
    <col min="204" max="204" width="68.83203125" style="1" bestFit="1" customWidth="1"/>
    <col min="205" max="205" width="70.6640625" style="1" bestFit="1" customWidth="1"/>
    <col min="206" max="206" width="74.6640625" style="1" bestFit="1" customWidth="1"/>
    <col min="207" max="207" width="76.5" style="1" bestFit="1" customWidth="1"/>
    <col min="208" max="208" width="66.33203125" style="1" bestFit="1" customWidth="1"/>
    <col min="209" max="209" width="65.6640625" style="1" bestFit="1" customWidth="1"/>
    <col min="210" max="210" width="29.83203125" style="1" bestFit="1" customWidth="1"/>
    <col min="211" max="211" width="25.5" style="1" bestFit="1" customWidth="1"/>
    <col min="212" max="212" width="45.5" style="1" bestFit="1" customWidth="1"/>
    <col min="213" max="213" width="52.6640625" style="1" bestFit="1" customWidth="1"/>
    <col min="214" max="214" width="51.6640625" style="1" bestFit="1" customWidth="1"/>
    <col min="215" max="216" width="44.33203125" style="1" bestFit="1" customWidth="1"/>
    <col min="217" max="217" width="60.5" style="1" bestFit="1" customWidth="1"/>
    <col min="218" max="218" width="60.1640625" style="1" bestFit="1" customWidth="1"/>
    <col min="219" max="219" width="58" style="1" bestFit="1" customWidth="1"/>
    <col min="220" max="220" width="45.83203125" style="1" bestFit="1" customWidth="1"/>
    <col min="221" max="221" width="45.33203125" style="1" bestFit="1" customWidth="1"/>
    <col min="222" max="222" width="52.5" style="1" bestFit="1" customWidth="1"/>
    <col min="223" max="223" width="51.5" style="1" bestFit="1" customWidth="1"/>
    <col min="224" max="225" width="44.1640625" style="1" bestFit="1" customWidth="1"/>
    <col min="226" max="226" width="60.33203125" style="1" bestFit="1" customWidth="1"/>
    <col min="227" max="227" width="60" style="1" bestFit="1" customWidth="1"/>
    <col min="228" max="228" width="57.83203125" style="1" bestFit="1" customWidth="1"/>
    <col min="229" max="229" width="45.6640625" style="1" bestFit="1" customWidth="1"/>
    <col min="230" max="230" width="40.1640625" style="1" bestFit="1" customWidth="1"/>
    <col min="231" max="231" width="34.5" style="1" bestFit="1" customWidth="1"/>
    <col min="232" max="232" width="45" style="1" bestFit="1" customWidth="1"/>
    <col min="233" max="233" width="39.83203125" style="1" bestFit="1" customWidth="1"/>
    <col min="234" max="234" width="54.5" style="1" bestFit="1" customWidth="1"/>
    <col min="235" max="235" width="25.5" style="1" bestFit="1" customWidth="1"/>
    <col min="236" max="236" width="19.6640625" style="1" bestFit="1" customWidth="1"/>
    <col min="237" max="237" width="38.6640625" style="1" bestFit="1" customWidth="1"/>
    <col min="238" max="238" width="39.33203125" style="1" bestFit="1" customWidth="1"/>
    <col min="239" max="239" width="58.83203125" style="1" bestFit="1" customWidth="1"/>
    <col min="240" max="240" width="16" style="1" bestFit="1" customWidth="1"/>
    <col min="241" max="241" width="40.83203125" style="1" bestFit="1" customWidth="1"/>
    <col min="242" max="242" width="29.83203125" style="1" bestFit="1" customWidth="1"/>
    <col min="243" max="243" width="39.33203125" style="1" bestFit="1" customWidth="1"/>
    <col min="244" max="244" width="16" style="1" bestFit="1" customWidth="1"/>
    <col min="245" max="245" width="35.5" style="1" bestFit="1" customWidth="1"/>
    <col min="246" max="246" width="19.33203125" style="1" bestFit="1" customWidth="1"/>
    <col min="247" max="247" width="19.83203125" style="1" bestFit="1" customWidth="1"/>
    <col min="248" max="248" width="39.33203125" style="1" bestFit="1" customWidth="1"/>
    <col min="249" max="249" width="45.33203125" style="1" bestFit="1" customWidth="1"/>
    <col min="250" max="250" width="33.33203125" style="1" bestFit="1" customWidth="1"/>
    <col min="251" max="251" width="30.5" style="1" bestFit="1" customWidth="1"/>
    <col min="252" max="252" width="32" style="1" bestFit="1" customWidth="1"/>
    <col min="253" max="253" width="45.6640625" style="1" bestFit="1" customWidth="1"/>
    <col min="254" max="254" width="32.33203125" style="1" bestFit="1" customWidth="1"/>
    <col min="255" max="255" width="39.1640625" style="1" bestFit="1" customWidth="1"/>
    <col min="256" max="257" width="39.1640625" style="43" customWidth="1"/>
    <col min="258" max="258" width="14.1640625" style="43" bestFit="1" customWidth="1"/>
    <col min="259" max="259" width="13.1640625" style="43" bestFit="1" customWidth="1"/>
    <col min="260" max="260" width="12.83203125" style="43" bestFit="1" customWidth="1"/>
    <col min="261" max="262" width="14" style="43" bestFit="1" customWidth="1"/>
  </cols>
  <sheetData>
    <row r="1" spans="1:265">
      <c r="B1" s="4" t="s">
        <v>360</v>
      </c>
      <c r="C1" s="32">
        <f>IF(C5=1,1,0)</f>
        <v>1</v>
      </c>
      <c r="D1" s="32">
        <f t="shared" ref="D1:BO1" si="0">IF(D5=1,1,0)</f>
        <v>0</v>
      </c>
      <c r="E1" s="32">
        <f t="shared" si="0"/>
        <v>0</v>
      </c>
      <c r="F1" s="32">
        <f t="shared" si="0"/>
        <v>0</v>
      </c>
      <c r="G1" s="32">
        <f t="shared" si="0"/>
        <v>0</v>
      </c>
      <c r="H1" s="32">
        <f t="shared" si="0"/>
        <v>0</v>
      </c>
      <c r="I1" s="32">
        <f t="shared" si="0"/>
        <v>0</v>
      </c>
      <c r="J1" s="32">
        <f t="shared" si="0"/>
        <v>0</v>
      </c>
      <c r="K1" s="32">
        <f t="shared" si="0"/>
        <v>0</v>
      </c>
      <c r="L1" s="32">
        <f t="shared" si="0"/>
        <v>0</v>
      </c>
      <c r="M1" s="32">
        <f t="shared" si="0"/>
        <v>0</v>
      </c>
      <c r="N1" s="32">
        <f t="shared" si="0"/>
        <v>0</v>
      </c>
      <c r="O1" s="32">
        <f t="shared" si="0"/>
        <v>0</v>
      </c>
      <c r="P1" s="32">
        <f t="shared" si="0"/>
        <v>1</v>
      </c>
      <c r="Q1" s="32">
        <f t="shared" si="0"/>
        <v>1</v>
      </c>
      <c r="R1" s="32">
        <f t="shared" si="0"/>
        <v>1</v>
      </c>
      <c r="S1" s="32">
        <f t="shared" si="0"/>
        <v>0</v>
      </c>
      <c r="T1" s="32">
        <f t="shared" si="0"/>
        <v>0</v>
      </c>
      <c r="U1" s="32">
        <f t="shared" si="0"/>
        <v>0</v>
      </c>
      <c r="V1" s="32">
        <f t="shared" si="0"/>
        <v>0</v>
      </c>
      <c r="W1" s="32">
        <f t="shared" si="0"/>
        <v>0</v>
      </c>
      <c r="X1" s="32">
        <f t="shared" si="0"/>
        <v>0</v>
      </c>
      <c r="Y1" s="32">
        <f t="shared" si="0"/>
        <v>0</v>
      </c>
      <c r="Z1" s="32">
        <f t="shared" si="0"/>
        <v>0</v>
      </c>
      <c r="AA1" s="32">
        <f t="shared" si="0"/>
        <v>0</v>
      </c>
      <c r="AB1" s="32">
        <f t="shared" si="0"/>
        <v>0</v>
      </c>
      <c r="AC1" s="32">
        <f t="shared" si="0"/>
        <v>0</v>
      </c>
      <c r="AD1" s="32">
        <f t="shared" si="0"/>
        <v>1</v>
      </c>
      <c r="AE1" s="32">
        <f t="shared" si="0"/>
        <v>1</v>
      </c>
      <c r="AF1" s="32">
        <f t="shared" si="0"/>
        <v>1</v>
      </c>
      <c r="AG1" s="32">
        <f t="shared" si="0"/>
        <v>1</v>
      </c>
      <c r="AH1" s="32">
        <f t="shared" si="0"/>
        <v>1</v>
      </c>
      <c r="AI1" s="32">
        <f t="shared" si="0"/>
        <v>1</v>
      </c>
      <c r="AJ1" s="32">
        <f t="shared" si="0"/>
        <v>1</v>
      </c>
      <c r="AK1" s="32">
        <f t="shared" si="0"/>
        <v>1</v>
      </c>
      <c r="AL1" s="32">
        <f t="shared" si="0"/>
        <v>1</v>
      </c>
      <c r="AM1" s="32">
        <f t="shared" si="0"/>
        <v>1</v>
      </c>
      <c r="AN1" s="32">
        <f t="shared" si="0"/>
        <v>1</v>
      </c>
      <c r="AO1" s="32">
        <f t="shared" si="0"/>
        <v>1</v>
      </c>
      <c r="AP1" s="32">
        <f t="shared" si="0"/>
        <v>1</v>
      </c>
      <c r="AQ1" s="32">
        <f t="shared" si="0"/>
        <v>1</v>
      </c>
      <c r="AR1" s="32">
        <f t="shared" si="0"/>
        <v>0</v>
      </c>
      <c r="AS1" s="32">
        <f t="shared" si="0"/>
        <v>1</v>
      </c>
      <c r="AT1" s="32">
        <f t="shared" si="0"/>
        <v>1</v>
      </c>
      <c r="AU1" s="32">
        <f t="shared" si="0"/>
        <v>1</v>
      </c>
      <c r="AV1" s="32">
        <f t="shared" si="0"/>
        <v>1</v>
      </c>
      <c r="AW1" s="32">
        <f t="shared" si="0"/>
        <v>1</v>
      </c>
      <c r="AX1" s="32">
        <f t="shared" si="0"/>
        <v>1</v>
      </c>
      <c r="AY1" s="32">
        <f t="shared" si="0"/>
        <v>0</v>
      </c>
      <c r="AZ1" s="32">
        <f t="shared" si="0"/>
        <v>1</v>
      </c>
      <c r="BA1" s="32">
        <f t="shared" si="0"/>
        <v>0</v>
      </c>
      <c r="BB1" s="32">
        <f t="shared" si="0"/>
        <v>0</v>
      </c>
      <c r="BC1" s="32">
        <f t="shared" si="0"/>
        <v>1</v>
      </c>
      <c r="BD1" s="32">
        <f t="shared" si="0"/>
        <v>1</v>
      </c>
      <c r="BE1" s="32">
        <f t="shared" si="0"/>
        <v>0</v>
      </c>
      <c r="BF1" s="32">
        <f t="shared" si="0"/>
        <v>1</v>
      </c>
      <c r="BG1" s="32">
        <f t="shared" si="0"/>
        <v>1</v>
      </c>
      <c r="BH1" s="32">
        <f t="shared" si="0"/>
        <v>1</v>
      </c>
      <c r="BI1" s="32">
        <f t="shared" si="0"/>
        <v>1</v>
      </c>
      <c r="BJ1" s="32">
        <f t="shared" si="0"/>
        <v>1</v>
      </c>
      <c r="BK1" s="32">
        <f t="shared" si="0"/>
        <v>1</v>
      </c>
      <c r="BL1" s="32">
        <f t="shared" si="0"/>
        <v>1</v>
      </c>
      <c r="BM1" s="32">
        <f t="shared" si="0"/>
        <v>1</v>
      </c>
      <c r="BN1" s="32">
        <f t="shared" si="0"/>
        <v>1</v>
      </c>
      <c r="BO1" s="32">
        <f t="shared" si="0"/>
        <v>1</v>
      </c>
      <c r="BP1" s="32">
        <f t="shared" ref="BP1:EA1" si="1">IF(BP5=1,1,0)</f>
        <v>1</v>
      </c>
      <c r="BQ1" s="32">
        <f t="shared" si="1"/>
        <v>0</v>
      </c>
      <c r="BR1" s="32">
        <f t="shared" si="1"/>
        <v>0</v>
      </c>
      <c r="BS1" s="32">
        <f t="shared" si="1"/>
        <v>0</v>
      </c>
      <c r="BT1" s="32">
        <f t="shared" si="1"/>
        <v>1</v>
      </c>
      <c r="BU1" s="32">
        <f t="shared" si="1"/>
        <v>0</v>
      </c>
      <c r="BV1" s="32">
        <f t="shared" si="1"/>
        <v>0</v>
      </c>
      <c r="BW1" s="32">
        <f t="shared" si="1"/>
        <v>0</v>
      </c>
      <c r="BX1" s="32">
        <f t="shared" si="1"/>
        <v>0</v>
      </c>
      <c r="BY1" s="32">
        <f t="shared" si="1"/>
        <v>0</v>
      </c>
      <c r="BZ1" s="32">
        <f t="shared" si="1"/>
        <v>0</v>
      </c>
      <c r="CA1" s="32">
        <f t="shared" si="1"/>
        <v>1</v>
      </c>
      <c r="CB1" s="32">
        <f t="shared" si="1"/>
        <v>0</v>
      </c>
      <c r="CC1" s="32">
        <f t="shared" si="1"/>
        <v>0</v>
      </c>
      <c r="CD1" s="32">
        <f t="shared" si="1"/>
        <v>0</v>
      </c>
      <c r="CE1" s="32">
        <f t="shared" si="1"/>
        <v>0</v>
      </c>
      <c r="CF1" s="32">
        <f t="shared" si="1"/>
        <v>0</v>
      </c>
      <c r="CG1" s="32">
        <f t="shared" si="1"/>
        <v>1</v>
      </c>
      <c r="CH1" s="32">
        <f t="shared" si="1"/>
        <v>1</v>
      </c>
      <c r="CI1" s="32">
        <f t="shared" si="1"/>
        <v>1</v>
      </c>
      <c r="CJ1" s="32">
        <f t="shared" si="1"/>
        <v>1</v>
      </c>
      <c r="CK1" s="32">
        <f t="shared" si="1"/>
        <v>1</v>
      </c>
      <c r="CL1" s="32">
        <f t="shared" si="1"/>
        <v>1</v>
      </c>
      <c r="CM1" s="32">
        <f t="shared" si="1"/>
        <v>1</v>
      </c>
      <c r="CN1" s="32">
        <f t="shared" si="1"/>
        <v>1</v>
      </c>
      <c r="CO1" s="32">
        <f t="shared" si="1"/>
        <v>1</v>
      </c>
      <c r="CP1" s="32">
        <f t="shared" si="1"/>
        <v>1</v>
      </c>
      <c r="CQ1" s="32">
        <f t="shared" si="1"/>
        <v>1</v>
      </c>
      <c r="CR1" s="32">
        <f t="shared" si="1"/>
        <v>1</v>
      </c>
      <c r="CS1" s="32">
        <f t="shared" si="1"/>
        <v>1</v>
      </c>
      <c r="CT1" s="32">
        <f t="shared" si="1"/>
        <v>1</v>
      </c>
      <c r="CU1" s="32">
        <f t="shared" si="1"/>
        <v>1</v>
      </c>
      <c r="CV1" s="32">
        <f t="shared" si="1"/>
        <v>1</v>
      </c>
      <c r="CW1" s="32">
        <f t="shared" si="1"/>
        <v>0</v>
      </c>
      <c r="CX1" s="32">
        <f t="shared" si="1"/>
        <v>0</v>
      </c>
      <c r="CY1" s="32">
        <f t="shared" si="1"/>
        <v>0</v>
      </c>
      <c r="CZ1" s="32">
        <f t="shared" si="1"/>
        <v>1</v>
      </c>
      <c r="DA1" s="32">
        <f t="shared" si="1"/>
        <v>1</v>
      </c>
      <c r="DB1" s="32">
        <f t="shared" si="1"/>
        <v>1</v>
      </c>
      <c r="DC1" s="32">
        <f t="shared" si="1"/>
        <v>1</v>
      </c>
      <c r="DD1" s="32">
        <f t="shared" si="1"/>
        <v>1</v>
      </c>
      <c r="DE1" s="32">
        <f t="shared" si="1"/>
        <v>1</v>
      </c>
      <c r="DF1" s="32">
        <f t="shared" si="1"/>
        <v>0</v>
      </c>
      <c r="DG1" s="32">
        <f t="shared" si="1"/>
        <v>0</v>
      </c>
      <c r="DH1" s="32">
        <f t="shared" si="1"/>
        <v>1</v>
      </c>
      <c r="DI1" s="32">
        <f t="shared" si="1"/>
        <v>1</v>
      </c>
      <c r="DJ1" s="32">
        <f t="shared" si="1"/>
        <v>1</v>
      </c>
      <c r="DK1" s="32">
        <f t="shared" si="1"/>
        <v>1</v>
      </c>
      <c r="DL1" s="32">
        <f t="shared" si="1"/>
        <v>1</v>
      </c>
      <c r="DM1" s="32">
        <f t="shared" si="1"/>
        <v>1</v>
      </c>
      <c r="DN1" s="32">
        <f t="shared" si="1"/>
        <v>1</v>
      </c>
      <c r="DO1" s="32">
        <f t="shared" si="1"/>
        <v>1</v>
      </c>
      <c r="DP1" s="32">
        <f t="shared" si="1"/>
        <v>1</v>
      </c>
      <c r="DQ1" s="32">
        <f t="shared" si="1"/>
        <v>1</v>
      </c>
      <c r="DR1" s="32">
        <f t="shared" si="1"/>
        <v>1</v>
      </c>
      <c r="DS1" s="32">
        <f t="shared" si="1"/>
        <v>1</v>
      </c>
      <c r="DT1" s="32">
        <f t="shared" si="1"/>
        <v>1</v>
      </c>
      <c r="DU1" s="32">
        <f t="shared" si="1"/>
        <v>1</v>
      </c>
      <c r="DV1" s="32">
        <f t="shared" si="1"/>
        <v>1</v>
      </c>
      <c r="DW1" s="32">
        <f t="shared" si="1"/>
        <v>1</v>
      </c>
      <c r="DX1" s="32">
        <f t="shared" si="1"/>
        <v>1</v>
      </c>
      <c r="DY1" s="32">
        <f t="shared" si="1"/>
        <v>0</v>
      </c>
      <c r="DZ1" s="32">
        <f t="shared" si="1"/>
        <v>0</v>
      </c>
      <c r="EA1" s="32">
        <f t="shared" si="1"/>
        <v>0</v>
      </c>
      <c r="EB1" s="32">
        <f t="shared" ref="EB1:GM1" si="2">IF(EB5=1,1,0)</f>
        <v>0</v>
      </c>
      <c r="EC1" s="32">
        <f t="shared" si="2"/>
        <v>0</v>
      </c>
      <c r="ED1" s="32">
        <f t="shared" si="2"/>
        <v>0</v>
      </c>
      <c r="EE1" s="32">
        <f t="shared" si="2"/>
        <v>0</v>
      </c>
      <c r="EF1" s="32">
        <f t="shared" si="2"/>
        <v>0</v>
      </c>
      <c r="EG1" s="32">
        <f t="shared" si="2"/>
        <v>0</v>
      </c>
      <c r="EH1" s="32">
        <f t="shared" si="2"/>
        <v>0</v>
      </c>
      <c r="EI1" s="32">
        <f t="shared" si="2"/>
        <v>0</v>
      </c>
      <c r="EJ1" s="32">
        <f t="shared" si="2"/>
        <v>0</v>
      </c>
      <c r="EK1" s="32">
        <f t="shared" si="2"/>
        <v>0</v>
      </c>
      <c r="EL1" s="32">
        <f t="shared" si="2"/>
        <v>0</v>
      </c>
      <c r="EM1" s="32">
        <f t="shared" si="2"/>
        <v>0</v>
      </c>
      <c r="EN1" s="32">
        <f t="shared" si="2"/>
        <v>0</v>
      </c>
      <c r="EO1" s="32">
        <f t="shared" si="2"/>
        <v>0</v>
      </c>
      <c r="EP1" s="32">
        <f t="shared" si="2"/>
        <v>0</v>
      </c>
      <c r="EQ1" s="32">
        <f t="shared" si="2"/>
        <v>0</v>
      </c>
      <c r="ER1" s="32">
        <f t="shared" si="2"/>
        <v>0</v>
      </c>
      <c r="ES1" s="32">
        <f t="shared" si="2"/>
        <v>0</v>
      </c>
      <c r="ET1" s="32">
        <f t="shared" si="2"/>
        <v>0</v>
      </c>
      <c r="EU1" s="32">
        <f t="shared" si="2"/>
        <v>0</v>
      </c>
      <c r="EV1" s="32">
        <f t="shared" si="2"/>
        <v>0</v>
      </c>
      <c r="EW1" s="32">
        <f t="shared" si="2"/>
        <v>0</v>
      </c>
      <c r="EX1" s="32">
        <f t="shared" si="2"/>
        <v>0</v>
      </c>
      <c r="EY1" s="32">
        <f t="shared" si="2"/>
        <v>0</v>
      </c>
      <c r="EZ1" s="32">
        <f t="shared" si="2"/>
        <v>0</v>
      </c>
      <c r="FA1" s="32">
        <f t="shared" si="2"/>
        <v>0</v>
      </c>
      <c r="FB1" s="32">
        <f t="shared" si="2"/>
        <v>0</v>
      </c>
      <c r="FC1" s="32">
        <f t="shared" si="2"/>
        <v>0</v>
      </c>
      <c r="FD1" s="32">
        <f t="shared" si="2"/>
        <v>0</v>
      </c>
      <c r="FE1" s="32">
        <f t="shared" si="2"/>
        <v>0</v>
      </c>
      <c r="FF1" s="32">
        <f t="shared" si="2"/>
        <v>0</v>
      </c>
      <c r="FG1" s="32">
        <f t="shared" si="2"/>
        <v>0</v>
      </c>
      <c r="FH1" s="32">
        <f t="shared" si="2"/>
        <v>0</v>
      </c>
      <c r="FI1" s="32">
        <f t="shared" si="2"/>
        <v>0</v>
      </c>
      <c r="FJ1" s="32">
        <f t="shared" si="2"/>
        <v>0</v>
      </c>
      <c r="FK1" s="32">
        <f t="shared" si="2"/>
        <v>0</v>
      </c>
      <c r="FL1" s="32">
        <f t="shared" si="2"/>
        <v>0</v>
      </c>
      <c r="FM1" s="32">
        <f t="shared" si="2"/>
        <v>0</v>
      </c>
      <c r="FN1" s="32">
        <f t="shared" si="2"/>
        <v>0</v>
      </c>
      <c r="FO1" s="32">
        <f t="shared" si="2"/>
        <v>0</v>
      </c>
      <c r="FP1" s="32">
        <f t="shared" si="2"/>
        <v>0</v>
      </c>
      <c r="FQ1" s="32">
        <f t="shared" si="2"/>
        <v>0</v>
      </c>
      <c r="FR1" s="32">
        <f t="shared" si="2"/>
        <v>1</v>
      </c>
      <c r="FS1" s="32">
        <f t="shared" si="2"/>
        <v>0</v>
      </c>
      <c r="FT1" s="32">
        <f t="shared" si="2"/>
        <v>0</v>
      </c>
      <c r="FU1" s="32">
        <f t="shared" si="2"/>
        <v>0</v>
      </c>
      <c r="FV1" s="32">
        <f t="shared" si="2"/>
        <v>0</v>
      </c>
      <c r="FW1" s="32">
        <f t="shared" si="2"/>
        <v>0</v>
      </c>
      <c r="FX1" s="32">
        <f t="shared" si="2"/>
        <v>0</v>
      </c>
      <c r="FY1" s="32">
        <f t="shared" si="2"/>
        <v>0</v>
      </c>
      <c r="FZ1" s="32">
        <f t="shared" si="2"/>
        <v>0</v>
      </c>
      <c r="GA1" s="32">
        <f t="shared" si="2"/>
        <v>1</v>
      </c>
      <c r="GB1" s="32">
        <f t="shared" si="2"/>
        <v>0</v>
      </c>
      <c r="GC1" s="32">
        <f t="shared" si="2"/>
        <v>0</v>
      </c>
      <c r="GD1" s="32">
        <f t="shared" si="2"/>
        <v>0</v>
      </c>
      <c r="GE1" s="32">
        <f t="shared" si="2"/>
        <v>0</v>
      </c>
      <c r="GF1" s="32">
        <f t="shared" si="2"/>
        <v>0</v>
      </c>
      <c r="GG1" s="32">
        <f t="shared" si="2"/>
        <v>0</v>
      </c>
      <c r="GH1" s="32">
        <f t="shared" si="2"/>
        <v>0</v>
      </c>
      <c r="GI1" s="32">
        <f t="shared" si="2"/>
        <v>0</v>
      </c>
      <c r="GJ1" s="32">
        <f t="shared" si="2"/>
        <v>0</v>
      </c>
      <c r="GK1" s="32">
        <f t="shared" si="2"/>
        <v>0</v>
      </c>
      <c r="GL1" s="32">
        <f t="shared" si="2"/>
        <v>0</v>
      </c>
      <c r="GM1" s="32">
        <f t="shared" si="2"/>
        <v>0</v>
      </c>
      <c r="GN1" s="32">
        <f t="shared" ref="GN1:IU1" si="3">IF(GN5=1,1,0)</f>
        <v>0</v>
      </c>
      <c r="GO1" s="32">
        <f t="shared" si="3"/>
        <v>1</v>
      </c>
      <c r="GP1" s="32">
        <f t="shared" si="3"/>
        <v>0</v>
      </c>
      <c r="GQ1" s="32">
        <f t="shared" si="3"/>
        <v>1</v>
      </c>
      <c r="GR1" s="32">
        <f t="shared" si="3"/>
        <v>1</v>
      </c>
      <c r="GS1" s="32">
        <f t="shared" si="3"/>
        <v>1</v>
      </c>
      <c r="GT1" s="32">
        <f t="shared" si="3"/>
        <v>1</v>
      </c>
      <c r="GU1" s="32">
        <f t="shared" si="3"/>
        <v>1</v>
      </c>
      <c r="GV1" s="32">
        <f t="shared" si="3"/>
        <v>1</v>
      </c>
      <c r="GW1" s="32">
        <f t="shared" si="3"/>
        <v>1</v>
      </c>
      <c r="GX1" s="32">
        <f t="shared" si="3"/>
        <v>1</v>
      </c>
      <c r="GY1" s="32">
        <f t="shared" si="3"/>
        <v>1</v>
      </c>
      <c r="GZ1" s="32">
        <f t="shared" si="3"/>
        <v>1</v>
      </c>
      <c r="HA1" s="32">
        <f t="shared" si="3"/>
        <v>1</v>
      </c>
      <c r="HB1" s="32">
        <f t="shared" si="3"/>
        <v>1</v>
      </c>
      <c r="HC1" s="32">
        <f t="shared" si="3"/>
        <v>1</v>
      </c>
      <c r="HD1" s="32">
        <f t="shared" si="3"/>
        <v>1</v>
      </c>
      <c r="HE1" s="32">
        <f t="shared" si="3"/>
        <v>1</v>
      </c>
      <c r="HF1" s="32">
        <f t="shared" si="3"/>
        <v>0</v>
      </c>
      <c r="HG1" s="32">
        <f t="shared" si="3"/>
        <v>0</v>
      </c>
      <c r="HH1" s="32">
        <f t="shared" si="3"/>
        <v>0</v>
      </c>
      <c r="HI1" s="32">
        <f t="shared" si="3"/>
        <v>0</v>
      </c>
      <c r="HJ1" s="32">
        <f t="shared" si="3"/>
        <v>0</v>
      </c>
      <c r="HK1" s="32">
        <f t="shared" si="3"/>
        <v>1</v>
      </c>
      <c r="HL1" s="32">
        <f t="shared" si="3"/>
        <v>0</v>
      </c>
      <c r="HM1" s="32">
        <f t="shared" si="3"/>
        <v>1</v>
      </c>
      <c r="HN1" s="32">
        <f t="shared" si="3"/>
        <v>0</v>
      </c>
      <c r="HO1" s="32">
        <f t="shared" si="3"/>
        <v>0</v>
      </c>
      <c r="HP1" s="32">
        <f t="shared" si="3"/>
        <v>0</v>
      </c>
      <c r="HQ1" s="32">
        <f t="shared" si="3"/>
        <v>0</v>
      </c>
      <c r="HR1" s="32">
        <f t="shared" si="3"/>
        <v>0</v>
      </c>
      <c r="HS1" s="32">
        <f t="shared" si="3"/>
        <v>0</v>
      </c>
      <c r="HT1" s="32">
        <f t="shared" si="3"/>
        <v>0</v>
      </c>
      <c r="HU1" s="32">
        <f t="shared" si="3"/>
        <v>0</v>
      </c>
      <c r="HV1" s="32">
        <f t="shared" si="3"/>
        <v>1</v>
      </c>
      <c r="HW1" s="32">
        <f t="shared" si="3"/>
        <v>1</v>
      </c>
      <c r="HX1" s="32">
        <f t="shared" si="3"/>
        <v>1</v>
      </c>
      <c r="HY1" s="32">
        <f t="shared" si="3"/>
        <v>1</v>
      </c>
      <c r="HZ1" s="32">
        <f t="shared" si="3"/>
        <v>1</v>
      </c>
      <c r="IA1" s="32">
        <f t="shared" si="3"/>
        <v>1</v>
      </c>
      <c r="IB1" s="32">
        <f t="shared" si="3"/>
        <v>1</v>
      </c>
      <c r="IC1" s="32">
        <f t="shared" si="3"/>
        <v>1</v>
      </c>
      <c r="ID1" s="32">
        <f t="shared" si="3"/>
        <v>1</v>
      </c>
      <c r="IE1" s="32">
        <f t="shared" si="3"/>
        <v>1</v>
      </c>
      <c r="IF1" s="32">
        <f t="shared" si="3"/>
        <v>1</v>
      </c>
      <c r="IG1" s="32">
        <f t="shared" si="3"/>
        <v>1</v>
      </c>
      <c r="IH1" s="32">
        <f t="shared" si="3"/>
        <v>1</v>
      </c>
      <c r="II1" s="32">
        <f t="shared" si="3"/>
        <v>1</v>
      </c>
      <c r="IJ1" s="32">
        <f t="shared" si="3"/>
        <v>1</v>
      </c>
      <c r="IK1" s="32">
        <f t="shared" si="3"/>
        <v>1</v>
      </c>
      <c r="IL1" s="32">
        <f t="shared" si="3"/>
        <v>1</v>
      </c>
      <c r="IM1" s="32">
        <f t="shared" si="3"/>
        <v>1</v>
      </c>
      <c r="IN1" s="32">
        <f t="shared" si="3"/>
        <v>1</v>
      </c>
      <c r="IO1" s="32">
        <f t="shared" si="3"/>
        <v>1</v>
      </c>
      <c r="IP1" s="32">
        <f t="shared" si="3"/>
        <v>1</v>
      </c>
      <c r="IQ1" s="32">
        <f t="shared" si="3"/>
        <v>1</v>
      </c>
      <c r="IR1" s="32">
        <f t="shared" si="3"/>
        <v>1</v>
      </c>
      <c r="IS1" s="32">
        <f t="shared" si="3"/>
        <v>1</v>
      </c>
      <c r="IT1" s="32">
        <f t="shared" si="3"/>
        <v>1</v>
      </c>
      <c r="IU1" s="32">
        <f t="shared" si="3"/>
        <v>1</v>
      </c>
      <c r="IV1" s="34"/>
      <c r="IW1" s="34"/>
    </row>
    <row r="2" spans="1:265">
      <c r="B2" s="4" t="s">
        <v>361</v>
      </c>
      <c r="C2" s="32">
        <f>IF(C5=2,1,0)</f>
        <v>0</v>
      </c>
      <c r="D2" s="32">
        <f t="shared" ref="D2:BO2" si="4">IF(D5=2,1,0)</f>
        <v>1</v>
      </c>
      <c r="E2" s="32">
        <f t="shared" si="4"/>
        <v>0</v>
      </c>
      <c r="F2" s="32">
        <f t="shared" si="4"/>
        <v>0</v>
      </c>
      <c r="G2" s="32">
        <f t="shared" si="4"/>
        <v>1</v>
      </c>
      <c r="H2" s="32">
        <f t="shared" si="4"/>
        <v>0</v>
      </c>
      <c r="I2" s="32">
        <f t="shared" si="4"/>
        <v>0</v>
      </c>
      <c r="J2" s="32">
        <f t="shared" si="4"/>
        <v>1</v>
      </c>
      <c r="K2" s="32">
        <f t="shared" si="4"/>
        <v>0</v>
      </c>
      <c r="L2" s="32">
        <f t="shared" si="4"/>
        <v>0</v>
      </c>
      <c r="M2" s="32">
        <f t="shared" si="4"/>
        <v>0</v>
      </c>
      <c r="N2" s="32">
        <f t="shared" si="4"/>
        <v>1</v>
      </c>
      <c r="O2" s="32">
        <f t="shared" si="4"/>
        <v>1</v>
      </c>
      <c r="P2" s="32">
        <f t="shared" si="4"/>
        <v>0</v>
      </c>
      <c r="Q2" s="32">
        <f t="shared" si="4"/>
        <v>0</v>
      </c>
      <c r="R2" s="32">
        <f t="shared" si="4"/>
        <v>0</v>
      </c>
      <c r="S2" s="32">
        <f t="shared" si="4"/>
        <v>0</v>
      </c>
      <c r="T2" s="32">
        <f t="shared" si="4"/>
        <v>0</v>
      </c>
      <c r="U2" s="32">
        <f t="shared" si="4"/>
        <v>0</v>
      </c>
      <c r="V2" s="32">
        <f t="shared" si="4"/>
        <v>0</v>
      </c>
      <c r="W2" s="32">
        <f t="shared" si="4"/>
        <v>0</v>
      </c>
      <c r="X2" s="32">
        <f t="shared" si="4"/>
        <v>0</v>
      </c>
      <c r="Y2" s="32">
        <f t="shared" si="4"/>
        <v>1</v>
      </c>
      <c r="Z2" s="32">
        <f t="shared" si="4"/>
        <v>1</v>
      </c>
      <c r="AA2" s="32">
        <f t="shared" si="4"/>
        <v>1</v>
      </c>
      <c r="AB2" s="32">
        <f t="shared" si="4"/>
        <v>0</v>
      </c>
      <c r="AC2" s="32">
        <f t="shared" si="4"/>
        <v>1</v>
      </c>
      <c r="AD2" s="32">
        <f t="shared" si="4"/>
        <v>0</v>
      </c>
      <c r="AE2" s="32">
        <f t="shared" si="4"/>
        <v>0</v>
      </c>
      <c r="AF2" s="32">
        <f t="shared" si="4"/>
        <v>0</v>
      </c>
      <c r="AG2" s="32">
        <f t="shared" si="4"/>
        <v>0</v>
      </c>
      <c r="AH2" s="32">
        <f t="shared" si="4"/>
        <v>0</v>
      </c>
      <c r="AI2" s="32">
        <f t="shared" si="4"/>
        <v>0</v>
      </c>
      <c r="AJ2" s="32">
        <f t="shared" si="4"/>
        <v>0</v>
      </c>
      <c r="AK2" s="32">
        <f t="shared" si="4"/>
        <v>0</v>
      </c>
      <c r="AL2" s="32">
        <f t="shared" si="4"/>
        <v>0</v>
      </c>
      <c r="AM2" s="32">
        <f t="shared" si="4"/>
        <v>0</v>
      </c>
      <c r="AN2" s="32">
        <f t="shared" si="4"/>
        <v>0</v>
      </c>
      <c r="AO2" s="32">
        <f t="shared" si="4"/>
        <v>0</v>
      </c>
      <c r="AP2" s="32">
        <f t="shared" si="4"/>
        <v>0</v>
      </c>
      <c r="AQ2" s="32">
        <f t="shared" si="4"/>
        <v>0</v>
      </c>
      <c r="AR2" s="32">
        <f t="shared" si="4"/>
        <v>0</v>
      </c>
      <c r="AS2" s="32">
        <f t="shared" si="4"/>
        <v>0</v>
      </c>
      <c r="AT2" s="32">
        <f t="shared" si="4"/>
        <v>0</v>
      </c>
      <c r="AU2" s="32">
        <f t="shared" si="4"/>
        <v>0</v>
      </c>
      <c r="AV2" s="32">
        <f t="shared" si="4"/>
        <v>0</v>
      </c>
      <c r="AW2" s="32">
        <f t="shared" si="4"/>
        <v>0</v>
      </c>
      <c r="AX2" s="32">
        <f t="shared" si="4"/>
        <v>0</v>
      </c>
      <c r="AY2" s="32">
        <f t="shared" si="4"/>
        <v>0</v>
      </c>
      <c r="AZ2" s="32">
        <f t="shared" si="4"/>
        <v>0</v>
      </c>
      <c r="BA2" s="32">
        <f t="shared" si="4"/>
        <v>0</v>
      </c>
      <c r="BB2" s="32">
        <f t="shared" si="4"/>
        <v>0</v>
      </c>
      <c r="BC2" s="32">
        <f t="shared" si="4"/>
        <v>0</v>
      </c>
      <c r="BD2" s="32">
        <f t="shared" si="4"/>
        <v>0</v>
      </c>
      <c r="BE2" s="32">
        <f t="shared" si="4"/>
        <v>0</v>
      </c>
      <c r="BF2" s="32">
        <f t="shared" si="4"/>
        <v>0</v>
      </c>
      <c r="BG2" s="32">
        <f t="shared" si="4"/>
        <v>0</v>
      </c>
      <c r="BH2" s="32">
        <f t="shared" si="4"/>
        <v>0</v>
      </c>
      <c r="BI2" s="32">
        <f t="shared" si="4"/>
        <v>0</v>
      </c>
      <c r="BJ2" s="32">
        <f t="shared" si="4"/>
        <v>0</v>
      </c>
      <c r="BK2" s="32">
        <f t="shared" si="4"/>
        <v>0</v>
      </c>
      <c r="BL2" s="32">
        <f t="shared" si="4"/>
        <v>0</v>
      </c>
      <c r="BM2" s="32">
        <f t="shared" si="4"/>
        <v>0</v>
      </c>
      <c r="BN2" s="32">
        <f t="shared" si="4"/>
        <v>0</v>
      </c>
      <c r="BO2" s="32">
        <f t="shared" si="4"/>
        <v>0</v>
      </c>
      <c r="BP2" s="32">
        <f t="shared" ref="BP2:EA2" si="5">IF(BP5=2,1,0)</f>
        <v>0</v>
      </c>
      <c r="BQ2" s="32">
        <f t="shared" si="5"/>
        <v>0</v>
      </c>
      <c r="BR2" s="32">
        <f t="shared" si="5"/>
        <v>0</v>
      </c>
      <c r="BS2" s="32">
        <f t="shared" si="5"/>
        <v>0</v>
      </c>
      <c r="BT2" s="32">
        <f t="shared" si="5"/>
        <v>0</v>
      </c>
      <c r="BU2" s="32">
        <f t="shared" si="5"/>
        <v>0</v>
      </c>
      <c r="BV2" s="32">
        <f t="shared" si="5"/>
        <v>0</v>
      </c>
      <c r="BW2" s="32">
        <f t="shared" si="5"/>
        <v>0</v>
      </c>
      <c r="BX2" s="32">
        <f t="shared" si="5"/>
        <v>0</v>
      </c>
      <c r="BY2" s="32">
        <f t="shared" si="5"/>
        <v>1</v>
      </c>
      <c r="BZ2" s="32">
        <f t="shared" si="5"/>
        <v>1</v>
      </c>
      <c r="CA2" s="32">
        <f t="shared" si="5"/>
        <v>0</v>
      </c>
      <c r="CB2" s="32">
        <f t="shared" si="5"/>
        <v>0</v>
      </c>
      <c r="CC2" s="32">
        <f t="shared" si="5"/>
        <v>1</v>
      </c>
      <c r="CD2" s="32">
        <f t="shared" si="5"/>
        <v>1</v>
      </c>
      <c r="CE2" s="32">
        <f t="shared" si="5"/>
        <v>1</v>
      </c>
      <c r="CF2" s="32">
        <f t="shared" si="5"/>
        <v>1</v>
      </c>
      <c r="CG2" s="32">
        <f t="shared" si="5"/>
        <v>0</v>
      </c>
      <c r="CH2" s="32">
        <f t="shared" si="5"/>
        <v>0</v>
      </c>
      <c r="CI2" s="32">
        <f t="shared" si="5"/>
        <v>0</v>
      </c>
      <c r="CJ2" s="32">
        <f t="shared" si="5"/>
        <v>0</v>
      </c>
      <c r="CK2" s="32">
        <f t="shared" si="5"/>
        <v>0</v>
      </c>
      <c r="CL2" s="32">
        <f t="shared" si="5"/>
        <v>0</v>
      </c>
      <c r="CM2" s="32">
        <f t="shared" si="5"/>
        <v>0</v>
      </c>
      <c r="CN2" s="32">
        <f t="shared" si="5"/>
        <v>0</v>
      </c>
      <c r="CO2" s="32">
        <f t="shared" si="5"/>
        <v>0</v>
      </c>
      <c r="CP2" s="32">
        <f t="shared" si="5"/>
        <v>0</v>
      </c>
      <c r="CQ2" s="32">
        <f t="shared" si="5"/>
        <v>0</v>
      </c>
      <c r="CR2" s="32">
        <f t="shared" si="5"/>
        <v>0</v>
      </c>
      <c r="CS2" s="32">
        <f t="shared" si="5"/>
        <v>0</v>
      </c>
      <c r="CT2" s="32">
        <f t="shared" si="5"/>
        <v>0</v>
      </c>
      <c r="CU2" s="32">
        <f t="shared" si="5"/>
        <v>0</v>
      </c>
      <c r="CV2" s="32">
        <f t="shared" si="5"/>
        <v>0</v>
      </c>
      <c r="CW2" s="32">
        <f t="shared" si="5"/>
        <v>0</v>
      </c>
      <c r="CX2" s="32">
        <f t="shared" si="5"/>
        <v>0</v>
      </c>
      <c r="CY2" s="32">
        <f t="shared" si="5"/>
        <v>0</v>
      </c>
      <c r="CZ2" s="32">
        <f t="shared" si="5"/>
        <v>0</v>
      </c>
      <c r="DA2" s="32">
        <f t="shared" si="5"/>
        <v>0</v>
      </c>
      <c r="DB2" s="32">
        <f t="shared" si="5"/>
        <v>0</v>
      </c>
      <c r="DC2" s="32">
        <f t="shared" si="5"/>
        <v>0</v>
      </c>
      <c r="DD2" s="32">
        <f t="shared" si="5"/>
        <v>0</v>
      </c>
      <c r="DE2" s="32">
        <f t="shared" si="5"/>
        <v>0</v>
      </c>
      <c r="DF2" s="32">
        <f t="shared" si="5"/>
        <v>0</v>
      </c>
      <c r="DG2" s="32">
        <f t="shared" si="5"/>
        <v>0</v>
      </c>
      <c r="DH2" s="32">
        <f t="shared" si="5"/>
        <v>0</v>
      </c>
      <c r="DI2" s="32">
        <f t="shared" si="5"/>
        <v>0</v>
      </c>
      <c r="DJ2" s="32">
        <f t="shared" si="5"/>
        <v>0</v>
      </c>
      <c r="DK2" s="32">
        <f t="shared" si="5"/>
        <v>0</v>
      </c>
      <c r="DL2" s="32">
        <f t="shared" si="5"/>
        <v>0</v>
      </c>
      <c r="DM2" s="32">
        <f t="shared" si="5"/>
        <v>0</v>
      </c>
      <c r="DN2" s="32">
        <f t="shared" si="5"/>
        <v>0</v>
      </c>
      <c r="DO2" s="32">
        <f t="shared" si="5"/>
        <v>0</v>
      </c>
      <c r="DP2" s="32">
        <f t="shared" si="5"/>
        <v>0</v>
      </c>
      <c r="DQ2" s="32">
        <f t="shared" si="5"/>
        <v>0</v>
      </c>
      <c r="DR2" s="32">
        <f t="shared" si="5"/>
        <v>0</v>
      </c>
      <c r="DS2" s="32">
        <f t="shared" si="5"/>
        <v>0</v>
      </c>
      <c r="DT2" s="32">
        <f t="shared" si="5"/>
        <v>0</v>
      </c>
      <c r="DU2" s="32">
        <f t="shared" si="5"/>
        <v>0</v>
      </c>
      <c r="DV2" s="32">
        <f t="shared" si="5"/>
        <v>0</v>
      </c>
      <c r="DW2" s="32">
        <f t="shared" si="5"/>
        <v>0</v>
      </c>
      <c r="DX2" s="32">
        <f t="shared" si="5"/>
        <v>0</v>
      </c>
      <c r="DY2" s="32">
        <f t="shared" si="5"/>
        <v>0</v>
      </c>
      <c r="DZ2" s="32">
        <f t="shared" si="5"/>
        <v>1</v>
      </c>
      <c r="EA2" s="32">
        <f t="shared" si="5"/>
        <v>1</v>
      </c>
      <c r="EB2" s="32">
        <f t="shared" ref="EB2:GM2" si="6">IF(EB5=2,1,0)</f>
        <v>0</v>
      </c>
      <c r="EC2" s="32">
        <f t="shared" si="6"/>
        <v>0</v>
      </c>
      <c r="ED2" s="32">
        <f t="shared" si="6"/>
        <v>1</v>
      </c>
      <c r="EE2" s="32">
        <f t="shared" si="6"/>
        <v>0</v>
      </c>
      <c r="EF2" s="32">
        <f t="shared" si="6"/>
        <v>0</v>
      </c>
      <c r="EG2" s="32">
        <f t="shared" si="6"/>
        <v>0</v>
      </c>
      <c r="EH2" s="32">
        <f t="shared" si="6"/>
        <v>0</v>
      </c>
      <c r="EI2" s="32">
        <f t="shared" si="6"/>
        <v>0</v>
      </c>
      <c r="EJ2" s="32">
        <f t="shared" si="6"/>
        <v>0</v>
      </c>
      <c r="EK2" s="32">
        <f t="shared" si="6"/>
        <v>0</v>
      </c>
      <c r="EL2" s="32">
        <f t="shared" si="6"/>
        <v>0</v>
      </c>
      <c r="EM2" s="32">
        <f t="shared" si="6"/>
        <v>0</v>
      </c>
      <c r="EN2" s="32">
        <f t="shared" si="6"/>
        <v>0</v>
      </c>
      <c r="EO2" s="32">
        <f t="shared" si="6"/>
        <v>0</v>
      </c>
      <c r="EP2" s="32">
        <f t="shared" si="6"/>
        <v>0</v>
      </c>
      <c r="EQ2" s="32">
        <f t="shared" si="6"/>
        <v>0</v>
      </c>
      <c r="ER2" s="32">
        <f t="shared" si="6"/>
        <v>0</v>
      </c>
      <c r="ES2" s="32">
        <f t="shared" si="6"/>
        <v>0</v>
      </c>
      <c r="ET2" s="32">
        <f t="shared" si="6"/>
        <v>0</v>
      </c>
      <c r="EU2" s="32">
        <f t="shared" si="6"/>
        <v>0</v>
      </c>
      <c r="EV2" s="32">
        <f t="shared" si="6"/>
        <v>0</v>
      </c>
      <c r="EW2" s="32">
        <f t="shared" si="6"/>
        <v>0</v>
      </c>
      <c r="EX2" s="32">
        <f t="shared" si="6"/>
        <v>0</v>
      </c>
      <c r="EY2" s="32">
        <f t="shared" si="6"/>
        <v>0</v>
      </c>
      <c r="EZ2" s="32">
        <f t="shared" si="6"/>
        <v>0</v>
      </c>
      <c r="FA2" s="32">
        <f t="shared" si="6"/>
        <v>0</v>
      </c>
      <c r="FB2" s="32">
        <f t="shared" si="6"/>
        <v>0</v>
      </c>
      <c r="FC2" s="32">
        <f t="shared" si="6"/>
        <v>0</v>
      </c>
      <c r="FD2" s="32">
        <f t="shared" si="6"/>
        <v>0</v>
      </c>
      <c r="FE2" s="32">
        <f t="shared" si="6"/>
        <v>0</v>
      </c>
      <c r="FF2" s="32">
        <f t="shared" si="6"/>
        <v>0</v>
      </c>
      <c r="FG2" s="32">
        <f t="shared" si="6"/>
        <v>0</v>
      </c>
      <c r="FH2" s="32">
        <f t="shared" si="6"/>
        <v>0</v>
      </c>
      <c r="FI2" s="32">
        <f t="shared" si="6"/>
        <v>1</v>
      </c>
      <c r="FJ2" s="32">
        <f t="shared" si="6"/>
        <v>0</v>
      </c>
      <c r="FK2" s="32">
        <f t="shared" si="6"/>
        <v>0</v>
      </c>
      <c r="FL2" s="32">
        <f t="shared" si="6"/>
        <v>0</v>
      </c>
      <c r="FM2" s="32">
        <f t="shared" si="6"/>
        <v>0</v>
      </c>
      <c r="FN2" s="32">
        <f t="shared" si="6"/>
        <v>1</v>
      </c>
      <c r="FO2" s="32">
        <f t="shared" si="6"/>
        <v>0</v>
      </c>
      <c r="FP2" s="32">
        <f t="shared" si="6"/>
        <v>0</v>
      </c>
      <c r="FQ2" s="32">
        <f t="shared" si="6"/>
        <v>0</v>
      </c>
      <c r="FR2" s="32">
        <f t="shared" si="6"/>
        <v>0</v>
      </c>
      <c r="FS2" s="32">
        <f t="shared" si="6"/>
        <v>1</v>
      </c>
      <c r="FT2" s="32">
        <f t="shared" si="6"/>
        <v>0</v>
      </c>
      <c r="FU2" s="32">
        <f t="shared" si="6"/>
        <v>0</v>
      </c>
      <c r="FV2" s="32">
        <f t="shared" si="6"/>
        <v>0</v>
      </c>
      <c r="FW2" s="32">
        <f t="shared" si="6"/>
        <v>0</v>
      </c>
      <c r="FX2" s="32">
        <f t="shared" si="6"/>
        <v>0</v>
      </c>
      <c r="FY2" s="32">
        <f t="shared" si="6"/>
        <v>1</v>
      </c>
      <c r="FZ2" s="32">
        <f t="shared" si="6"/>
        <v>0</v>
      </c>
      <c r="GA2" s="32">
        <f t="shared" si="6"/>
        <v>0</v>
      </c>
      <c r="GB2" s="32">
        <f t="shared" si="6"/>
        <v>0</v>
      </c>
      <c r="GC2" s="32">
        <f t="shared" si="6"/>
        <v>0</v>
      </c>
      <c r="GD2" s="32">
        <f t="shared" si="6"/>
        <v>0</v>
      </c>
      <c r="GE2" s="32">
        <f t="shared" si="6"/>
        <v>0</v>
      </c>
      <c r="GF2" s="32">
        <f t="shared" si="6"/>
        <v>0</v>
      </c>
      <c r="GG2" s="32">
        <f t="shared" si="6"/>
        <v>0</v>
      </c>
      <c r="GH2" s="32">
        <f t="shared" si="6"/>
        <v>0</v>
      </c>
      <c r="GI2" s="32">
        <f t="shared" si="6"/>
        <v>0</v>
      </c>
      <c r="GJ2" s="32">
        <f t="shared" si="6"/>
        <v>0</v>
      </c>
      <c r="GK2" s="32">
        <f t="shared" si="6"/>
        <v>0</v>
      </c>
      <c r="GL2" s="32">
        <f t="shared" si="6"/>
        <v>0</v>
      </c>
      <c r="GM2" s="32">
        <f t="shared" si="6"/>
        <v>0</v>
      </c>
      <c r="GN2" s="32">
        <f t="shared" ref="GN2:IU2" si="7">IF(GN5=2,1,0)</f>
        <v>1</v>
      </c>
      <c r="GO2" s="32">
        <f t="shared" si="7"/>
        <v>0</v>
      </c>
      <c r="GP2" s="32">
        <f t="shared" si="7"/>
        <v>1</v>
      </c>
      <c r="GQ2" s="32">
        <f t="shared" si="7"/>
        <v>0</v>
      </c>
      <c r="GR2" s="32">
        <f t="shared" si="7"/>
        <v>0</v>
      </c>
      <c r="GS2" s="32">
        <f t="shared" si="7"/>
        <v>0</v>
      </c>
      <c r="GT2" s="32">
        <f t="shared" si="7"/>
        <v>0</v>
      </c>
      <c r="GU2" s="32">
        <f t="shared" si="7"/>
        <v>0</v>
      </c>
      <c r="GV2" s="32">
        <f t="shared" si="7"/>
        <v>0</v>
      </c>
      <c r="GW2" s="32">
        <f t="shared" si="7"/>
        <v>0</v>
      </c>
      <c r="GX2" s="32">
        <f t="shared" si="7"/>
        <v>0</v>
      </c>
      <c r="GY2" s="32">
        <f t="shared" si="7"/>
        <v>0</v>
      </c>
      <c r="GZ2" s="32">
        <f t="shared" si="7"/>
        <v>0</v>
      </c>
      <c r="HA2" s="32">
        <f t="shared" si="7"/>
        <v>0</v>
      </c>
      <c r="HB2" s="32">
        <f t="shared" si="7"/>
        <v>0</v>
      </c>
      <c r="HC2" s="32">
        <f t="shared" si="7"/>
        <v>0</v>
      </c>
      <c r="HD2" s="32">
        <f t="shared" si="7"/>
        <v>0</v>
      </c>
      <c r="HE2" s="32">
        <f t="shared" si="7"/>
        <v>0</v>
      </c>
      <c r="HF2" s="32">
        <f t="shared" si="7"/>
        <v>0</v>
      </c>
      <c r="HG2" s="32">
        <f t="shared" si="7"/>
        <v>0</v>
      </c>
      <c r="HH2" s="32">
        <f t="shared" si="7"/>
        <v>0</v>
      </c>
      <c r="HI2" s="32">
        <f t="shared" si="7"/>
        <v>0</v>
      </c>
      <c r="HJ2" s="32">
        <f t="shared" si="7"/>
        <v>0</v>
      </c>
      <c r="HK2" s="32">
        <f t="shared" si="7"/>
        <v>0</v>
      </c>
      <c r="HL2" s="32">
        <f t="shared" si="7"/>
        <v>0</v>
      </c>
      <c r="HM2" s="32">
        <f t="shared" si="7"/>
        <v>0</v>
      </c>
      <c r="HN2" s="32">
        <f t="shared" si="7"/>
        <v>1</v>
      </c>
      <c r="HO2" s="32">
        <f t="shared" si="7"/>
        <v>0</v>
      </c>
      <c r="HP2" s="32">
        <f t="shared" si="7"/>
        <v>0</v>
      </c>
      <c r="HQ2" s="32">
        <f t="shared" si="7"/>
        <v>0</v>
      </c>
      <c r="HR2" s="32">
        <f t="shared" si="7"/>
        <v>0</v>
      </c>
      <c r="HS2" s="32">
        <f t="shared" si="7"/>
        <v>0</v>
      </c>
      <c r="HT2" s="32">
        <f t="shared" si="7"/>
        <v>1</v>
      </c>
      <c r="HU2" s="32">
        <f t="shared" si="7"/>
        <v>0</v>
      </c>
      <c r="HV2" s="32">
        <f t="shared" si="7"/>
        <v>0</v>
      </c>
      <c r="HW2" s="32">
        <f t="shared" si="7"/>
        <v>0</v>
      </c>
      <c r="HX2" s="32">
        <f t="shared" si="7"/>
        <v>0</v>
      </c>
      <c r="HY2" s="32">
        <f t="shared" si="7"/>
        <v>0</v>
      </c>
      <c r="HZ2" s="32">
        <f t="shared" si="7"/>
        <v>0</v>
      </c>
      <c r="IA2" s="32">
        <f t="shared" si="7"/>
        <v>0</v>
      </c>
      <c r="IB2" s="32">
        <f t="shared" si="7"/>
        <v>0</v>
      </c>
      <c r="IC2" s="32">
        <f t="shared" si="7"/>
        <v>0</v>
      </c>
      <c r="ID2" s="32">
        <f t="shared" si="7"/>
        <v>0</v>
      </c>
      <c r="IE2" s="32">
        <f t="shared" si="7"/>
        <v>0</v>
      </c>
      <c r="IF2" s="32">
        <f t="shared" si="7"/>
        <v>0</v>
      </c>
      <c r="IG2" s="32">
        <f t="shared" si="7"/>
        <v>0</v>
      </c>
      <c r="IH2" s="32">
        <f t="shared" si="7"/>
        <v>0</v>
      </c>
      <c r="II2" s="32">
        <f t="shared" si="7"/>
        <v>0</v>
      </c>
      <c r="IJ2" s="32">
        <f t="shared" si="7"/>
        <v>0</v>
      </c>
      <c r="IK2" s="32">
        <f t="shared" si="7"/>
        <v>0</v>
      </c>
      <c r="IL2" s="32">
        <f t="shared" si="7"/>
        <v>0</v>
      </c>
      <c r="IM2" s="32">
        <f t="shared" si="7"/>
        <v>0</v>
      </c>
      <c r="IN2" s="32">
        <f t="shared" si="7"/>
        <v>0</v>
      </c>
      <c r="IO2" s="32">
        <f t="shared" si="7"/>
        <v>0</v>
      </c>
      <c r="IP2" s="32">
        <f t="shared" si="7"/>
        <v>0</v>
      </c>
      <c r="IQ2" s="32">
        <f t="shared" si="7"/>
        <v>0</v>
      </c>
      <c r="IR2" s="32">
        <f t="shared" si="7"/>
        <v>0</v>
      </c>
      <c r="IS2" s="32">
        <f t="shared" si="7"/>
        <v>0</v>
      </c>
      <c r="IT2" s="32">
        <f t="shared" si="7"/>
        <v>0</v>
      </c>
      <c r="IU2" s="32">
        <f t="shared" si="7"/>
        <v>0</v>
      </c>
      <c r="IV2" s="34"/>
      <c r="IW2" s="34"/>
    </row>
    <row r="3" spans="1:265">
      <c r="B3" s="4" t="s">
        <v>362</v>
      </c>
      <c r="C3" s="32">
        <f>IF(C5=3,1,0)</f>
        <v>0</v>
      </c>
      <c r="D3" s="32">
        <f t="shared" ref="D3:BO3" si="8">IF(D5=3,1,0)</f>
        <v>0</v>
      </c>
      <c r="E3" s="32">
        <f t="shared" si="8"/>
        <v>0</v>
      </c>
      <c r="F3" s="32">
        <f t="shared" si="8"/>
        <v>0</v>
      </c>
      <c r="G3" s="32">
        <f t="shared" si="8"/>
        <v>0</v>
      </c>
      <c r="H3" s="32">
        <f t="shared" si="8"/>
        <v>0</v>
      </c>
      <c r="I3" s="32">
        <f t="shared" si="8"/>
        <v>0</v>
      </c>
      <c r="J3" s="32">
        <f t="shared" si="8"/>
        <v>0</v>
      </c>
      <c r="K3" s="32">
        <f t="shared" si="8"/>
        <v>0</v>
      </c>
      <c r="L3" s="32">
        <f t="shared" si="8"/>
        <v>0</v>
      </c>
      <c r="M3" s="32">
        <f t="shared" si="8"/>
        <v>0</v>
      </c>
      <c r="N3" s="32">
        <f t="shared" si="8"/>
        <v>0</v>
      </c>
      <c r="O3" s="32">
        <f t="shared" si="8"/>
        <v>0</v>
      </c>
      <c r="P3" s="32">
        <f t="shared" si="8"/>
        <v>0</v>
      </c>
      <c r="Q3" s="32">
        <f t="shared" si="8"/>
        <v>0</v>
      </c>
      <c r="R3" s="32">
        <f t="shared" si="8"/>
        <v>0</v>
      </c>
      <c r="S3" s="32">
        <f t="shared" si="8"/>
        <v>0</v>
      </c>
      <c r="T3" s="32">
        <f t="shared" si="8"/>
        <v>0</v>
      </c>
      <c r="U3" s="32">
        <f t="shared" si="8"/>
        <v>0</v>
      </c>
      <c r="V3" s="32">
        <f t="shared" si="8"/>
        <v>0</v>
      </c>
      <c r="W3" s="32">
        <f t="shared" si="8"/>
        <v>0</v>
      </c>
      <c r="X3" s="32">
        <f t="shared" si="8"/>
        <v>0</v>
      </c>
      <c r="Y3" s="32">
        <f t="shared" si="8"/>
        <v>0</v>
      </c>
      <c r="Z3" s="32">
        <f t="shared" si="8"/>
        <v>0</v>
      </c>
      <c r="AA3" s="32">
        <f t="shared" si="8"/>
        <v>0</v>
      </c>
      <c r="AB3" s="32">
        <f t="shared" si="8"/>
        <v>0</v>
      </c>
      <c r="AC3" s="32">
        <f t="shared" si="8"/>
        <v>0</v>
      </c>
      <c r="AD3" s="32">
        <f t="shared" si="8"/>
        <v>0</v>
      </c>
      <c r="AE3" s="32">
        <f t="shared" si="8"/>
        <v>0</v>
      </c>
      <c r="AF3" s="32">
        <f t="shared" si="8"/>
        <v>0</v>
      </c>
      <c r="AG3" s="32">
        <f t="shared" si="8"/>
        <v>0</v>
      </c>
      <c r="AH3" s="32">
        <f t="shared" si="8"/>
        <v>0</v>
      </c>
      <c r="AI3" s="32">
        <f t="shared" si="8"/>
        <v>0</v>
      </c>
      <c r="AJ3" s="32">
        <f t="shared" si="8"/>
        <v>0</v>
      </c>
      <c r="AK3" s="32">
        <f t="shared" si="8"/>
        <v>0</v>
      </c>
      <c r="AL3" s="32">
        <f t="shared" si="8"/>
        <v>0</v>
      </c>
      <c r="AM3" s="32">
        <f t="shared" si="8"/>
        <v>0</v>
      </c>
      <c r="AN3" s="32">
        <f t="shared" si="8"/>
        <v>0</v>
      </c>
      <c r="AO3" s="32">
        <f t="shared" si="8"/>
        <v>0</v>
      </c>
      <c r="AP3" s="32">
        <f t="shared" si="8"/>
        <v>0</v>
      </c>
      <c r="AQ3" s="32">
        <f t="shared" si="8"/>
        <v>0</v>
      </c>
      <c r="AR3" s="32">
        <f t="shared" si="8"/>
        <v>0</v>
      </c>
      <c r="AS3" s="32">
        <f t="shared" si="8"/>
        <v>0</v>
      </c>
      <c r="AT3" s="32">
        <f t="shared" si="8"/>
        <v>0</v>
      </c>
      <c r="AU3" s="32">
        <f t="shared" si="8"/>
        <v>0</v>
      </c>
      <c r="AV3" s="32">
        <f t="shared" si="8"/>
        <v>0</v>
      </c>
      <c r="AW3" s="32">
        <f t="shared" si="8"/>
        <v>0</v>
      </c>
      <c r="AX3" s="32">
        <f t="shared" si="8"/>
        <v>0</v>
      </c>
      <c r="AY3" s="32">
        <f t="shared" si="8"/>
        <v>0</v>
      </c>
      <c r="AZ3" s="32">
        <f t="shared" si="8"/>
        <v>0</v>
      </c>
      <c r="BA3" s="32">
        <f t="shared" si="8"/>
        <v>0</v>
      </c>
      <c r="BB3" s="32">
        <f t="shared" si="8"/>
        <v>0</v>
      </c>
      <c r="BC3" s="32">
        <f t="shared" si="8"/>
        <v>0</v>
      </c>
      <c r="BD3" s="32">
        <f t="shared" si="8"/>
        <v>0</v>
      </c>
      <c r="BE3" s="32">
        <f t="shared" si="8"/>
        <v>0</v>
      </c>
      <c r="BF3" s="32">
        <f t="shared" si="8"/>
        <v>0</v>
      </c>
      <c r="BG3" s="32">
        <f t="shared" si="8"/>
        <v>0</v>
      </c>
      <c r="BH3" s="32">
        <f t="shared" si="8"/>
        <v>0</v>
      </c>
      <c r="BI3" s="32">
        <f t="shared" si="8"/>
        <v>0</v>
      </c>
      <c r="BJ3" s="32">
        <f t="shared" si="8"/>
        <v>0</v>
      </c>
      <c r="BK3" s="32">
        <f t="shared" si="8"/>
        <v>0</v>
      </c>
      <c r="BL3" s="32">
        <f t="shared" si="8"/>
        <v>0</v>
      </c>
      <c r="BM3" s="32">
        <f t="shared" si="8"/>
        <v>0</v>
      </c>
      <c r="BN3" s="32">
        <f t="shared" si="8"/>
        <v>0</v>
      </c>
      <c r="BO3" s="32">
        <f t="shared" si="8"/>
        <v>0</v>
      </c>
      <c r="BP3" s="32">
        <f t="shared" ref="BP3:EA3" si="9">IF(BP5=3,1,0)</f>
        <v>0</v>
      </c>
      <c r="BQ3" s="32">
        <f t="shared" si="9"/>
        <v>0</v>
      </c>
      <c r="BR3" s="32">
        <f t="shared" si="9"/>
        <v>0</v>
      </c>
      <c r="BS3" s="32">
        <f t="shared" si="9"/>
        <v>0</v>
      </c>
      <c r="BT3" s="32">
        <f t="shared" si="9"/>
        <v>0</v>
      </c>
      <c r="BU3" s="32">
        <f t="shared" si="9"/>
        <v>0</v>
      </c>
      <c r="BV3" s="32">
        <f t="shared" si="9"/>
        <v>0</v>
      </c>
      <c r="BW3" s="32">
        <f t="shared" si="9"/>
        <v>0</v>
      </c>
      <c r="BX3" s="32">
        <f t="shared" si="9"/>
        <v>0</v>
      </c>
      <c r="BY3" s="32">
        <f t="shared" si="9"/>
        <v>0</v>
      </c>
      <c r="BZ3" s="32">
        <f t="shared" si="9"/>
        <v>0</v>
      </c>
      <c r="CA3" s="32">
        <f t="shared" si="9"/>
        <v>0</v>
      </c>
      <c r="CB3" s="32">
        <f t="shared" si="9"/>
        <v>0</v>
      </c>
      <c r="CC3" s="32">
        <f t="shared" si="9"/>
        <v>0</v>
      </c>
      <c r="CD3" s="32">
        <f t="shared" si="9"/>
        <v>0</v>
      </c>
      <c r="CE3" s="32">
        <f t="shared" si="9"/>
        <v>0</v>
      </c>
      <c r="CF3" s="32">
        <f t="shared" si="9"/>
        <v>0</v>
      </c>
      <c r="CG3" s="32">
        <f t="shared" si="9"/>
        <v>0</v>
      </c>
      <c r="CH3" s="32">
        <f t="shared" si="9"/>
        <v>0</v>
      </c>
      <c r="CI3" s="32">
        <f t="shared" si="9"/>
        <v>0</v>
      </c>
      <c r="CJ3" s="32">
        <f t="shared" si="9"/>
        <v>0</v>
      </c>
      <c r="CK3" s="32">
        <f t="shared" si="9"/>
        <v>0</v>
      </c>
      <c r="CL3" s="32">
        <f t="shared" si="9"/>
        <v>0</v>
      </c>
      <c r="CM3" s="32">
        <f t="shared" si="9"/>
        <v>0</v>
      </c>
      <c r="CN3" s="32">
        <f t="shared" si="9"/>
        <v>0</v>
      </c>
      <c r="CO3" s="32">
        <f t="shared" si="9"/>
        <v>0</v>
      </c>
      <c r="CP3" s="32">
        <f t="shared" si="9"/>
        <v>0</v>
      </c>
      <c r="CQ3" s="32">
        <f t="shared" si="9"/>
        <v>0</v>
      </c>
      <c r="CR3" s="32">
        <f t="shared" si="9"/>
        <v>0</v>
      </c>
      <c r="CS3" s="32">
        <f t="shared" si="9"/>
        <v>0</v>
      </c>
      <c r="CT3" s="32">
        <f t="shared" si="9"/>
        <v>0</v>
      </c>
      <c r="CU3" s="32">
        <f t="shared" si="9"/>
        <v>0</v>
      </c>
      <c r="CV3" s="32">
        <f t="shared" si="9"/>
        <v>0</v>
      </c>
      <c r="CW3" s="32">
        <f t="shared" si="9"/>
        <v>0</v>
      </c>
      <c r="CX3" s="32">
        <f t="shared" si="9"/>
        <v>0</v>
      </c>
      <c r="CY3" s="32">
        <f t="shared" si="9"/>
        <v>0</v>
      </c>
      <c r="CZ3" s="32">
        <f t="shared" si="9"/>
        <v>0</v>
      </c>
      <c r="DA3" s="32">
        <f t="shared" si="9"/>
        <v>0</v>
      </c>
      <c r="DB3" s="32">
        <f t="shared" si="9"/>
        <v>0</v>
      </c>
      <c r="DC3" s="32">
        <f t="shared" si="9"/>
        <v>0</v>
      </c>
      <c r="DD3" s="32">
        <f t="shared" si="9"/>
        <v>0</v>
      </c>
      <c r="DE3" s="32">
        <f t="shared" si="9"/>
        <v>0</v>
      </c>
      <c r="DF3" s="32">
        <f t="shared" si="9"/>
        <v>0</v>
      </c>
      <c r="DG3" s="32">
        <f t="shared" si="9"/>
        <v>0</v>
      </c>
      <c r="DH3" s="32">
        <f t="shared" si="9"/>
        <v>0</v>
      </c>
      <c r="DI3" s="32">
        <f t="shared" si="9"/>
        <v>0</v>
      </c>
      <c r="DJ3" s="32">
        <f t="shared" si="9"/>
        <v>0</v>
      </c>
      <c r="DK3" s="32">
        <f t="shared" si="9"/>
        <v>0</v>
      </c>
      <c r="DL3" s="32">
        <f t="shared" si="9"/>
        <v>0</v>
      </c>
      <c r="DM3" s="32">
        <f t="shared" si="9"/>
        <v>0</v>
      </c>
      <c r="DN3" s="32">
        <f t="shared" si="9"/>
        <v>0</v>
      </c>
      <c r="DO3" s="32">
        <f t="shared" si="9"/>
        <v>0</v>
      </c>
      <c r="DP3" s="32">
        <f t="shared" si="9"/>
        <v>0</v>
      </c>
      <c r="DQ3" s="32">
        <f t="shared" si="9"/>
        <v>0</v>
      </c>
      <c r="DR3" s="32">
        <f t="shared" si="9"/>
        <v>0</v>
      </c>
      <c r="DS3" s="32">
        <f t="shared" si="9"/>
        <v>0</v>
      </c>
      <c r="DT3" s="32">
        <f t="shared" si="9"/>
        <v>0</v>
      </c>
      <c r="DU3" s="32">
        <f t="shared" si="9"/>
        <v>0</v>
      </c>
      <c r="DV3" s="32">
        <f t="shared" si="9"/>
        <v>0</v>
      </c>
      <c r="DW3" s="32">
        <f t="shared" si="9"/>
        <v>0</v>
      </c>
      <c r="DX3" s="32">
        <f t="shared" si="9"/>
        <v>0</v>
      </c>
      <c r="DY3" s="32">
        <f t="shared" si="9"/>
        <v>0</v>
      </c>
      <c r="DZ3" s="32">
        <f t="shared" si="9"/>
        <v>0</v>
      </c>
      <c r="EA3" s="32">
        <f t="shared" si="9"/>
        <v>0</v>
      </c>
      <c r="EB3" s="32">
        <f t="shared" ref="EB3:GM3" si="10">IF(EB5=3,1,0)</f>
        <v>0</v>
      </c>
      <c r="EC3" s="32">
        <f t="shared" si="10"/>
        <v>0</v>
      </c>
      <c r="ED3" s="32">
        <f t="shared" si="10"/>
        <v>0</v>
      </c>
      <c r="EE3" s="32">
        <f t="shared" si="10"/>
        <v>0</v>
      </c>
      <c r="EF3" s="32">
        <f t="shared" si="10"/>
        <v>0</v>
      </c>
      <c r="EG3" s="32">
        <f t="shared" si="10"/>
        <v>0</v>
      </c>
      <c r="EH3" s="32">
        <f t="shared" si="10"/>
        <v>1</v>
      </c>
      <c r="EI3" s="32">
        <f t="shared" si="10"/>
        <v>0</v>
      </c>
      <c r="EJ3" s="32">
        <f t="shared" si="10"/>
        <v>0</v>
      </c>
      <c r="EK3" s="32">
        <f t="shared" si="10"/>
        <v>0</v>
      </c>
      <c r="EL3" s="32">
        <f t="shared" si="10"/>
        <v>0</v>
      </c>
      <c r="EM3" s="32">
        <f t="shared" si="10"/>
        <v>0</v>
      </c>
      <c r="EN3" s="32">
        <f t="shared" si="10"/>
        <v>1</v>
      </c>
      <c r="EO3" s="32">
        <f t="shared" si="10"/>
        <v>0</v>
      </c>
      <c r="EP3" s="32">
        <f t="shared" si="10"/>
        <v>0</v>
      </c>
      <c r="EQ3" s="32">
        <f t="shared" si="10"/>
        <v>0</v>
      </c>
      <c r="ER3" s="32">
        <f t="shared" si="10"/>
        <v>0</v>
      </c>
      <c r="ES3" s="32">
        <f t="shared" si="10"/>
        <v>0</v>
      </c>
      <c r="ET3" s="32">
        <f t="shared" si="10"/>
        <v>0</v>
      </c>
      <c r="EU3" s="32">
        <f t="shared" si="10"/>
        <v>0</v>
      </c>
      <c r="EV3" s="32">
        <f t="shared" si="10"/>
        <v>0</v>
      </c>
      <c r="EW3" s="32">
        <f t="shared" si="10"/>
        <v>0</v>
      </c>
      <c r="EX3" s="32">
        <f t="shared" si="10"/>
        <v>1</v>
      </c>
      <c r="EY3" s="32">
        <f t="shared" si="10"/>
        <v>0</v>
      </c>
      <c r="EZ3" s="32">
        <f t="shared" si="10"/>
        <v>0</v>
      </c>
      <c r="FA3" s="32">
        <f t="shared" si="10"/>
        <v>0</v>
      </c>
      <c r="FB3" s="32">
        <f t="shared" si="10"/>
        <v>0</v>
      </c>
      <c r="FC3" s="32">
        <f t="shared" si="10"/>
        <v>0</v>
      </c>
      <c r="FD3" s="32">
        <f t="shared" si="10"/>
        <v>0</v>
      </c>
      <c r="FE3" s="32">
        <f t="shared" si="10"/>
        <v>0</v>
      </c>
      <c r="FF3" s="32">
        <f t="shared" si="10"/>
        <v>0</v>
      </c>
      <c r="FG3" s="32">
        <f t="shared" si="10"/>
        <v>1</v>
      </c>
      <c r="FH3" s="32">
        <f t="shared" si="10"/>
        <v>0</v>
      </c>
      <c r="FI3" s="32">
        <f t="shared" si="10"/>
        <v>0</v>
      </c>
      <c r="FJ3" s="32">
        <f t="shared" si="10"/>
        <v>0</v>
      </c>
      <c r="FK3" s="32">
        <f t="shared" si="10"/>
        <v>0</v>
      </c>
      <c r="FL3" s="32">
        <f t="shared" si="10"/>
        <v>0</v>
      </c>
      <c r="FM3" s="32">
        <f t="shared" si="10"/>
        <v>0</v>
      </c>
      <c r="FN3" s="32">
        <f t="shared" si="10"/>
        <v>0</v>
      </c>
      <c r="FO3" s="32">
        <f t="shared" si="10"/>
        <v>0</v>
      </c>
      <c r="FP3" s="32">
        <f t="shared" si="10"/>
        <v>0</v>
      </c>
      <c r="FQ3" s="32">
        <f t="shared" si="10"/>
        <v>0</v>
      </c>
      <c r="FR3" s="32">
        <f t="shared" si="10"/>
        <v>0</v>
      </c>
      <c r="FS3" s="32">
        <f t="shared" si="10"/>
        <v>0</v>
      </c>
      <c r="FT3" s="32">
        <f t="shared" si="10"/>
        <v>0</v>
      </c>
      <c r="FU3" s="32">
        <f t="shared" si="10"/>
        <v>0</v>
      </c>
      <c r="FV3" s="32">
        <f t="shared" si="10"/>
        <v>0</v>
      </c>
      <c r="FW3" s="32">
        <f t="shared" si="10"/>
        <v>0</v>
      </c>
      <c r="FX3" s="32">
        <f t="shared" si="10"/>
        <v>0</v>
      </c>
      <c r="FY3" s="32">
        <f t="shared" si="10"/>
        <v>0</v>
      </c>
      <c r="FZ3" s="32">
        <f t="shared" si="10"/>
        <v>0</v>
      </c>
      <c r="GA3" s="32">
        <f t="shared" si="10"/>
        <v>0</v>
      </c>
      <c r="GB3" s="32">
        <f t="shared" si="10"/>
        <v>0</v>
      </c>
      <c r="GC3" s="32">
        <f t="shared" si="10"/>
        <v>0</v>
      </c>
      <c r="GD3" s="32">
        <f t="shared" si="10"/>
        <v>0</v>
      </c>
      <c r="GE3" s="32">
        <f t="shared" si="10"/>
        <v>1</v>
      </c>
      <c r="GF3" s="32">
        <f t="shared" si="10"/>
        <v>1</v>
      </c>
      <c r="GG3" s="32">
        <f t="shared" si="10"/>
        <v>1</v>
      </c>
      <c r="GH3" s="32">
        <f t="shared" si="10"/>
        <v>1</v>
      </c>
      <c r="GI3" s="32">
        <f t="shared" si="10"/>
        <v>1</v>
      </c>
      <c r="GJ3" s="32">
        <f t="shared" si="10"/>
        <v>0</v>
      </c>
      <c r="GK3" s="32">
        <f t="shared" si="10"/>
        <v>0</v>
      </c>
      <c r="GL3" s="32">
        <f t="shared" si="10"/>
        <v>0</v>
      </c>
      <c r="GM3" s="32">
        <f t="shared" si="10"/>
        <v>0</v>
      </c>
      <c r="GN3" s="32">
        <f t="shared" ref="GN3:IU3" si="11">IF(GN5=3,1,0)</f>
        <v>0</v>
      </c>
      <c r="GO3" s="32">
        <f t="shared" si="11"/>
        <v>0</v>
      </c>
      <c r="GP3" s="32">
        <f t="shared" si="11"/>
        <v>0</v>
      </c>
      <c r="GQ3" s="32">
        <f t="shared" si="11"/>
        <v>0</v>
      </c>
      <c r="GR3" s="32">
        <f t="shared" si="11"/>
        <v>0</v>
      </c>
      <c r="GS3" s="32">
        <f t="shared" si="11"/>
        <v>0</v>
      </c>
      <c r="GT3" s="32">
        <f t="shared" si="11"/>
        <v>0</v>
      </c>
      <c r="GU3" s="32">
        <f t="shared" si="11"/>
        <v>0</v>
      </c>
      <c r="GV3" s="32">
        <f t="shared" si="11"/>
        <v>0</v>
      </c>
      <c r="GW3" s="32">
        <f t="shared" si="11"/>
        <v>0</v>
      </c>
      <c r="GX3" s="32">
        <f t="shared" si="11"/>
        <v>0</v>
      </c>
      <c r="GY3" s="32">
        <f t="shared" si="11"/>
        <v>0</v>
      </c>
      <c r="GZ3" s="32">
        <f t="shared" si="11"/>
        <v>0</v>
      </c>
      <c r="HA3" s="32">
        <f t="shared" si="11"/>
        <v>0</v>
      </c>
      <c r="HB3" s="32">
        <f t="shared" si="11"/>
        <v>0</v>
      </c>
      <c r="HC3" s="32">
        <f t="shared" si="11"/>
        <v>0</v>
      </c>
      <c r="HD3" s="32">
        <f t="shared" si="11"/>
        <v>0</v>
      </c>
      <c r="HE3" s="32">
        <f t="shared" si="11"/>
        <v>0</v>
      </c>
      <c r="HF3" s="32">
        <f t="shared" si="11"/>
        <v>0</v>
      </c>
      <c r="HG3" s="32">
        <f t="shared" si="11"/>
        <v>0</v>
      </c>
      <c r="HH3" s="32">
        <f t="shared" si="11"/>
        <v>0</v>
      </c>
      <c r="HI3" s="32">
        <f t="shared" si="11"/>
        <v>0</v>
      </c>
      <c r="HJ3" s="32">
        <f t="shared" si="11"/>
        <v>0</v>
      </c>
      <c r="HK3" s="32">
        <f t="shared" si="11"/>
        <v>0</v>
      </c>
      <c r="HL3" s="32">
        <f t="shared" si="11"/>
        <v>0</v>
      </c>
      <c r="HM3" s="32">
        <f t="shared" si="11"/>
        <v>0</v>
      </c>
      <c r="HN3" s="32">
        <f t="shared" si="11"/>
        <v>0</v>
      </c>
      <c r="HO3" s="32">
        <f t="shared" si="11"/>
        <v>0</v>
      </c>
      <c r="HP3" s="32">
        <f t="shared" si="11"/>
        <v>0</v>
      </c>
      <c r="HQ3" s="32">
        <f t="shared" si="11"/>
        <v>0</v>
      </c>
      <c r="HR3" s="32">
        <f t="shared" si="11"/>
        <v>0</v>
      </c>
      <c r="HS3" s="32">
        <f t="shared" si="11"/>
        <v>0</v>
      </c>
      <c r="HT3" s="32">
        <f t="shared" si="11"/>
        <v>0</v>
      </c>
      <c r="HU3" s="32">
        <f t="shared" si="11"/>
        <v>0</v>
      </c>
      <c r="HV3" s="32">
        <f t="shared" si="11"/>
        <v>0</v>
      </c>
      <c r="HW3" s="32">
        <f t="shared" si="11"/>
        <v>0</v>
      </c>
      <c r="HX3" s="32">
        <f t="shared" si="11"/>
        <v>0</v>
      </c>
      <c r="HY3" s="32">
        <f t="shared" si="11"/>
        <v>0</v>
      </c>
      <c r="HZ3" s="32">
        <f t="shared" si="11"/>
        <v>0</v>
      </c>
      <c r="IA3" s="32">
        <f t="shared" si="11"/>
        <v>0</v>
      </c>
      <c r="IB3" s="32">
        <f t="shared" si="11"/>
        <v>0</v>
      </c>
      <c r="IC3" s="32">
        <f t="shared" si="11"/>
        <v>0</v>
      </c>
      <c r="ID3" s="32">
        <f t="shared" si="11"/>
        <v>0</v>
      </c>
      <c r="IE3" s="32">
        <f t="shared" si="11"/>
        <v>0</v>
      </c>
      <c r="IF3" s="32">
        <f t="shared" si="11"/>
        <v>0</v>
      </c>
      <c r="IG3" s="32">
        <f t="shared" si="11"/>
        <v>0</v>
      </c>
      <c r="IH3" s="32">
        <f t="shared" si="11"/>
        <v>0</v>
      </c>
      <c r="II3" s="32">
        <f t="shared" si="11"/>
        <v>0</v>
      </c>
      <c r="IJ3" s="32">
        <f t="shared" si="11"/>
        <v>0</v>
      </c>
      <c r="IK3" s="32">
        <f t="shared" si="11"/>
        <v>0</v>
      </c>
      <c r="IL3" s="32">
        <f t="shared" si="11"/>
        <v>0</v>
      </c>
      <c r="IM3" s="32">
        <f t="shared" si="11"/>
        <v>0</v>
      </c>
      <c r="IN3" s="32">
        <f t="shared" si="11"/>
        <v>0</v>
      </c>
      <c r="IO3" s="32">
        <f t="shared" si="11"/>
        <v>0</v>
      </c>
      <c r="IP3" s="32">
        <f t="shared" si="11"/>
        <v>0</v>
      </c>
      <c r="IQ3" s="32">
        <f t="shared" si="11"/>
        <v>0</v>
      </c>
      <c r="IR3" s="32">
        <f t="shared" si="11"/>
        <v>0</v>
      </c>
      <c r="IS3" s="32">
        <f t="shared" si="11"/>
        <v>0</v>
      </c>
      <c r="IT3" s="32">
        <f t="shared" si="11"/>
        <v>0</v>
      </c>
      <c r="IU3" s="32">
        <f t="shared" si="11"/>
        <v>0</v>
      </c>
      <c r="IV3" s="34"/>
      <c r="IW3" s="34"/>
    </row>
    <row r="4" spans="1:265">
      <c r="B4" s="4" t="s">
        <v>363</v>
      </c>
      <c r="C4" s="32">
        <f>IF(C5=0,1,0)</f>
        <v>0</v>
      </c>
      <c r="D4" s="32">
        <f t="shared" ref="D4:BO4" si="12">IF(D5=0,1,0)</f>
        <v>0</v>
      </c>
      <c r="E4" s="32">
        <f t="shared" si="12"/>
        <v>1</v>
      </c>
      <c r="F4" s="32">
        <f t="shared" si="12"/>
        <v>1</v>
      </c>
      <c r="G4" s="32">
        <f t="shared" si="12"/>
        <v>0</v>
      </c>
      <c r="H4" s="32">
        <f t="shared" si="12"/>
        <v>1</v>
      </c>
      <c r="I4" s="32">
        <f t="shared" si="12"/>
        <v>1</v>
      </c>
      <c r="J4" s="32">
        <f t="shared" si="12"/>
        <v>0</v>
      </c>
      <c r="K4" s="32">
        <f t="shared" si="12"/>
        <v>1</v>
      </c>
      <c r="L4" s="32">
        <f t="shared" si="12"/>
        <v>1</v>
      </c>
      <c r="M4" s="32">
        <f t="shared" si="12"/>
        <v>1</v>
      </c>
      <c r="N4" s="32">
        <f t="shared" si="12"/>
        <v>0</v>
      </c>
      <c r="O4" s="32">
        <f t="shared" si="12"/>
        <v>0</v>
      </c>
      <c r="P4" s="32">
        <f t="shared" si="12"/>
        <v>0</v>
      </c>
      <c r="Q4" s="32">
        <f t="shared" si="12"/>
        <v>0</v>
      </c>
      <c r="R4" s="32">
        <f t="shared" si="12"/>
        <v>0</v>
      </c>
      <c r="S4" s="32">
        <f t="shared" si="12"/>
        <v>1</v>
      </c>
      <c r="T4" s="32">
        <f t="shared" si="12"/>
        <v>1</v>
      </c>
      <c r="U4" s="32">
        <f t="shared" si="12"/>
        <v>1</v>
      </c>
      <c r="V4" s="32">
        <f t="shared" si="12"/>
        <v>1</v>
      </c>
      <c r="W4" s="32">
        <f t="shared" si="12"/>
        <v>1</v>
      </c>
      <c r="X4" s="32">
        <f t="shared" si="12"/>
        <v>1</v>
      </c>
      <c r="Y4" s="32">
        <f t="shared" si="12"/>
        <v>0</v>
      </c>
      <c r="Z4" s="32">
        <f t="shared" si="12"/>
        <v>0</v>
      </c>
      <c r="AA4" s="32">
        <f t="shared" si="12"/>
        <v>0</v>
      </c>
      <c r="AB4" s="32">
        <f t="shared" si="12"/>
        <v>1</v>
      </c>
      <c r="AC4" s="32">
        <f t="shared" si="12"/>
        <v>0</v>
      </c>
      <c r="AD4" s="32">
        <f t="shared" si="12"/>
        <v>0</v>
      </c>
      <c r="AE4" s="32">
        <f t="shared" si="12"/>
        <v>0</v>
      </c>
      <c r="AF4" s="32">
        <f t="shared" si="12"/>
        <v>0</v>
      </c>
      <c r="AG4" s="32">
        <f t="shared" si="12"/>
        <v>0</v>
      </c>
      <c r="AH4" s="32">
        <f t="shared" si="12"/>
        <v>0</v>
      </c>
      <c r="AI4" s="32">
        <f t="shared" si="12"/>
        <v>0</v>
      </c>
      <c r="AJ4" s="32">
        <f t="shared" si="12"/>
        <v>0</v>
      </c>
      <c r="AK4" s="32">
        <f t="shared" si="12"/>
        <v>0</v>
      </c>
      <c r="AL4" s="32">
        <f t="shared" si="12"/>
        <v>0</v>
      </c>
      <c r="AM4" s="32">
        <f t="shared" si="12"/>
        <v>0</v>
      </c>
      <c r="AN4" s="32">
        <f t="shared" si="12"/>
        <v>0</v>
      </c>
      <c r="AO4" s="32">
        <f t="shared" si="12"/>
        <v>0</v>
      </c>
      <c r="AP4" s="32">
        <f t="shared" si="12"/>
        <v>0</v>
      </c>
      <c r="AQ4" s="32">
        <f t="shared" si="12"/>
        <v>0</v>
      </c>
      <c r="AR4" s="32">
        <f t="shared" si="12"/>
        <v>1</v>
      </c>
      <c r="AS4" s="32">
        <f t="shared" si="12"/>
        <v>0</v>
      </c>
      <c r="AT4" s="32">
        <f t="shared" si="12"/>
        <v>0</v>
      </c>
      <c r="AU4" s="32">
        <f t="shared" si="12"/>
        <v>0</v>
      </c>
      <c r="AV4" s="32">
        <f t="shared" si="12"/>
        <v>0</v>
      </c>
      <c r="AW4" s="32">
        <f t="shared" si="12"/>
        <v>0</v>
      </c>
      <c r="AX4" s="32">
        <f t="shared" si="12"/>
        <v>0</v>
      </c>
      <c r="AY4" s="32">
        <f t="shared" si="12"/>
        <v>1</v>
      </c>
      <c r="AZ4" s="32">
        <f t="shared" si="12"/>
        <v>0</v>
      </c>
      <c r="BA4" s="32">
        <f t="shared" si="12"/>
        <v>1</v>
      </c>
      <c r="BB4" s="32">
        <f t="shared" si="12"/>
        <v>1</v>
      </c>
      <c r="BC4" s="32">
        <f t="shared" si="12"/>
        <v>0</v>
      </c>
      <c r="BD4" s="32">
        <f t="shared" si="12"/>
        <v>0</v>
      </c>
      <c r="BE4" s="32">
        <f t="shared" si="12"/>
        <v>1</v>
      </c>
      <c r="BF4" s="32">
        <f t="shared" si="12"/>
        <v>0</v>
      </c>
      <c r="BG4" s="32">
        <f t="shared" si="12"/>
        <v>0</v>
      </c>
      <c r="BH4" s="32">
        <f t="shared" si="12"/>
        <v>0</v>
      </c>
      <c r="BI4" s="32">
        <f t="shared" si="12"/>
        <v>0</v>
      </c>
      <c r="BJ4" s="32">
        <f t="shared" si="12"/>
        <v>0</v>
      </c>
      <c r="BK4" s="32">
        <f t="shared" si="12"/>
        <v>0</v>
      </c>
      <c r="BL4" s="32">
        <f t="shared" si="12"/>
        <v>0</v>
      </c>
      <c r="BM4" s="32">
        <f t="shared" si="12"/>
        <v>0</v>
      </c>
      <c r="BN4" s="32">
        <f t="shared" si="12"/>
        <v>0</v>
      </c>
      <c r="BO4" s="32">
        <f t="shared" si="12"/>
        <v>0</v>
      </c>
      <c r="BP4" s="32">
        <f t="shared" ref="BP4:EA4" si="13">IF(BP5=0,1,0)</f>
        <v>0</v>
      </c>
      <c r="BQ4" s="32">
        <f t="shared" si="13"/>
        <v>1</v>
      </c>
      <c r="BR4" s="32">
        <f t="shared" si="13"/>
        <v>1</v>
      </c>
      <c r="BS4" s="32">
        <f t="shared" si="13"/>
        <v>1</v>
      </c>
      <c r="BT4" s="32">
        <f t="shared" si="13"/>
        <v>0</v>
      </c>
      <c r="BU4" s="32">
        <f t="shared" si="13"/>
        <v>1</v>
      </c>
      <c r="BV4" s="32">
        <f t="shared" si="13"/>
        <v>1</v>
      </c>
      <c r="BW4" s="32">
        <f t="shared" si="13"/>
        <v>1</v>
      </c>
      <c r="BX4" s="32">
        <f t="shared" si="13"/>
        <v>1</v>
      </c>
      <c r="BY4" s="32">
        <f t="shared" si="13"/>
        <v>0</v>
      </c>
      <c r="BZ4" s="32">
        <f t="shared" si="13"/>
        <v>0</v>
      </c>
      <c r="CA4" s="32">
        <f t="shared" si="13"/>
        <v>0</v>
      </c>
      <c r="CB4" s="32">
        <f t="shared" si="13"/>
        <v>1</v>
      </c>
      <c r="CC4" s="32">
        <f t="shared" si="13"/>
        <v>0</v>
      </c>
      <c r="CD4" s="32">
        <f t="shared" si="13"/>
        <v>0</v>
      </c>
      <c r="CE4" s="32">
        <f t="shared" si="13"/>
        <v>0</v>
      </c>
      <c r="CF4" s="32">
        <f t="shared" si="13"/>
        <v>0</v>
      </c>
      <c r="CG4" s="32">
        <f t="shared" si="13"/>
        <v>0</v>
      </c>
      <c r="CH4" s="32">
        <f t="shared" si="13"/>
        <v>0</v>
      </c>
      <c r="CI4" s="32">
        <f t="shared" si="13"/>
        <v>0</v>
      </c>
      <c r="CJ4" s="32">
        <f t="shared" si="13"/>
        <v>0</v>
      </c>
      <c r="CK4" s="32">
        <f t="shared" si="13"/>
        <v>0</v>
      </c>
      <c r="CL4" s="32">
        <f t="shared" si="13"/>
        <v>0</v>
      </c>
      <c r="CM4" s="32">
        <f t="shared" si="13"/>
        <v>0</v>
      </c>
      <c r="CN4" s="32">
        <f t="shared" si="13"/>
        <v>0</v>
      </c>
      <c r="CO4" s="32">
        <f t="shared" si="13"/>
        <v>0</v>
      </c>
      <c r="CP4" s="32">
        <f t="shared" si="13"/>
        <v>0</v>
      </c>
      <c r="CQ4" s="32">
        <f t="shared" si="13"/>
        <v>0</v>
      </c>
      <c r="CR4" s="32">
        <f t="shared" si="13"/>
        <v>0</v>
      </c>
      <c r="CS4" s="32">
        <f t="shared" si="13"/>
        <v>0</v>
      </c>
      <c r="CT4" s="32">
        <f t="shared" si="13"/>
        <v>0</v>
      </c>
      <c r="CU4" s="32">
        <f t="shared" si="13"/>
        <v>0</v>
      </c>
      <c r="CV4" s="32">
        <f t="shared" si="13"/>
        <v>0</v>
      </c>
      <c r="CW4" s="32">
        <f t="shared" si="13"/>
        <v>1</v>
      </c>
      <c r="CX4" s="32">
        <f t="shared" si="13"/>
        <v>1</v>
      </c>
      <c r="CY4" s="32">
        <f t="shared" si="13"/>
        <v>1</v>
      </c>
      <c r="CZ4" s="32">
        <f t="shared" si="13"/>
        <v>0</v>
      </c>
      <c r="DA4" s="32">
        <f t="shared" si="13"/>
        <v>0</v>
      </c>
      <c r="DB4" s="32">
        <f t="shared" si="13"/>
        <v>0</v>
      </c>
      <c r="DC4" s="32">
        <f t="shared" si="13"/>
        <v>0</v>
      </c>
      <c r="DD4" s="32">
        <f t="shared" si="13"/>
        <v>0</v>
      </c>
      <c r="DE4" s="32">
        <f t="shared" si="13"/>
        <v>0</v>
      </c>
      <c r="DF4" s="32">
        <f t="shared" si="13"/>
        <v>1</v>
      </c>
      <c r="DG4" s="32">
        <f t="shared" si="13"/>
        <v>1</v>
      </c>
      <c r="DH4" s="32">
        <f t="shared" si="13"/>
        <v>0</v>
      </c>
      <c r="DI4" s="32">
        <f t="shared" si="13"/>
        <v>0</v>
      </c>
      <c r="DJ4" s="32">
        <f t="shared" si="13"/>
        <v>0</v>
      </c>
      <c r="DK4" s="32">
        <f t="shared" si="13"/>
        <v>0</v>
      </c>
      <c r="DL4" s="32">
        <f t="shared" si="13"/>
        <v>0</v>
      </c>
      <c r="DM4" s="32">
        <f t="shared" si="13"/>
        <v>0</v>
      </c>
      <c r="DN4" s="32">
        <f t="shared" si="13"/>
        <v>0</v>
      </c>
      <c r="DO4" s="32">
        <f t="shared" si="13"/>
        <v>0</v>
      </c>
      <c r="DP4" s="32">
        <f t="shared" si="13"/>
        <v>0</v>
      </c>
      <c r="DQ4" s="32">
        <f t="shared" si="13"/>
        <v>0</v>
      </c>
      <c r="DR4" s="32">
        <f t="shared" si="13"/>
        <v>0</v>
      </c>
      <c r="DS4" s="32">
        <f t="shared" si="13"/>
        <v>0</v>
      </c>
      <c r="DT4" s="32">
        <f t="shared" si="13"/>
        <v>0</v>
      </c>
      <c r="DU4" s="32">
        <f t="shared" si="13"/>
        <v>0</v>
      </c>
      <c r="DV4" s="32">
        <f t="shared" si="13"/>
        <v>0</v>
      </c>
      <c r="DW4" s="32">
        <f t="shared" si="13"/>
        <v>0</v>
      </c>
      <c r="DX4" s="32">
        <f t="shared" si="13"/>
        <v>0</v>
      </c>
      <c r="DY4" s="32">
        <f t="shared" si="13"/>
        <v>1</v>
      </c>
      <c r="DZ4" s="32">
        <f t="shared" si="13"/>
        <v>0</v>
      </c>
      <c r="EA4" s="32">
        <f t="shared" si="13"/>
        <v>0</v>
      </c>
      <c r="EB4" s="32">
        <f t="shared" ref="EB4:GM4" si="14">IF(EB5=0,1,0)</f>
        <v>1</v>
      </c>
      <c r="EC4" s="32">
        <f t="shared" si="14"/>
        <v>1</v>
      </c>
      <c r="ED4" s="32">
        <f t="shared" si="14"/>
        <v>0</v>
      </c>
      <c r="EE4" s="32">
        <f t="shared" si="14"/>
        <v>1</v>
      </c>
      <c r="EF4" s="32">
        <f t="shared" si="14"/>
        <v>1</v>
      </c>
      <c r="EG4" s="32">
        <f t="shared" si="14"/>
        <v>1</v>
      </c>
      <c r="EH4" s="32">
        <f t="shared" si="14"/>
        <v>0</v>
      </c>
      <c r="EI4" s="32">
        <f t="shared" si="14"/>
        <v>1</v>
      </c>
      <c r="EJ4" s="32">
        <f t="shared" si="14"/>
        <v>1</v>
      </c>
      <c r="EK4" s="32">
        <f t="shared" si="14"/>
        <v>1</v>
      </c>
      <c r="EL4" s="32">
        <f t="shared" si="14"/>
        <v>1</v>
      </c>
      <c r="EM4" s="32">
        <f t="shared" si="14"/>
        <v>1</v>
      </c>
      <c r="EN4" s="32">
        <f t="shared" si="14"/>
        <v>0</v>
      </c>
      <c r="EO4" s="32">
        <f t="shared" si="14"/>
        <v>1</v>
      </c>
      <c r="EP4" s="32">
        <f t="shared" si="14"/>
        <v>1</v>
      </c>
      <c r="EQ4" s="32">
        <f t="shared" si="14"/>
        <v>1</v>
      </c>
      <c r="ER4" s="32">
        <f t="shared" si="14"/>
        <v>1</v>
      </c>
      <c r="ES4" s="32">
        <f t="shared" si="14"/>
        <v>1</v>
      </c>
      <c r="ET4" s="32">
        <f t="shared" si="14"/>
        <v>1</v>
      </c>
      <c r="EU4" s="32">
        <f t="shared" si="14"/>
        <v>1</v>
      </c>
      <c r="EV4" s="32">
        <f t="shared" si="14"/>
        <v>1</v>
      </c>
      <c r="EW4" s="32">
        <f t="shared" si="14"/>
        <v>1</v>
      </c>
      <c r="EX4" s="32">
        <f t="shared" si="14"/>
        <v>0</v>
      </c>
      <c r="EY4" s="32">
        <f t="shared" si="14"/>
        <v>1</v>
      </c>
      <c r="EZ4" s="32">
        <f t="shared" si="14"/>
        <v>1</v>
      </c>
      <c r="FA4" s="32">
        <f t="shared" si="14"/>
        <v>1</v>
      </c>
      <c r="FB4" s="32">
        <f t="shared" si="14"/>
        <v>1</v>
      </c>
      <c r="FC4" s="32">
        <f t="shared" si="14"/>
        <v>1</v>
      </c>
      <c r="FD4" s="32">
        <f t="shared" si="14"/>
        <v>1</v>
      </c>
      <c r="FE4" s="32">
        <f t="shared" si="14"/>
        <v>1</v>
      </c>
      <c r="FF4" s="32">
        <f t="shared" si="14"/>
        <v>1</v>
      </c>
      <c r="FG4" s="32">
        <f t="shared" si="14"/>
        <v>0</v>
      </c>
      <c r="FH4" s="32">
        <f t="shared" si="14"/>
        <v>1</v>
      </c>
      <c r="FI4" s="32">
        <f t="shared" si="14"/>
        <v>0</v>
      </c>
      <c r="FJ4" s="32">
        <f t="shared" si="14"/>
        <v>1</v>
      </c>
      <c r="FK4" s="32">
        <f t="shared" si="14"/>
        <v>1</v>
      </c>
      <c r="FL4" s="32">
        <f t="shared" si="14"/>
        <v>1</v>
      </c>
      <c r="FM4" s="32">
        <f t="shared" si="14"/>
        <v>1</v>
      </c>
      <c r="FN4" s="32">
        <f t="shared" si="14"/>
        <v>0</v>
      </c>
      <c r="FO4" s="32">
        <f t="shared" si="14"/>
        <v>1</v>
      </c>
      <c r="FP4" s="32">
        <f t="shared" si="14"/>
        <v>1</v>
      </c>
      <c r="FQ4" s="32">
        <f t="shared" si="14"/>
        <v>1</v>
      </c>
      <c r="FR4" s="32">
        <f t="shared" si="14"/>
        <v>0</v>
      </c>
      <c r="FS4" s="32">
        <f t="shared" si="14"/>
        <v>0</v>
      </c>
      <c r="FT4" s="32">
        <f t="shared" si="14"/>
        <v>1</v>
      </c>
      <c r="FU4" s="32">
        <f t="shared" si="14"/>
        <v>1</v>
      </c>
      <c r="FV4" s="32">
        <f t="shared" si="14"/>
        <v>1</v>
      </c>
      <c r="FW4" s="32">
        <f t="shared" si="14"/>
        <v>1</v>
      </c>
      <c r="FX4" s="32">
        <f t="shared" si="14"/>
        <v>1</v>
      </c>
      <c r="FY4" s="32">
        <f t="shared" si="14"/>
        <v>0</v>
      </c>
      <c r="FZ4" s="32">
        <f t="shared" si="14"/>
        <v>1</v>
      </c>
      <c r="GA4" s="32">
        <f t="shared" si="14"/>
        <v>0</v>
      </c>
      <c r="GB4" s="32">
        <f t="shared" si="14"/>
        <v>1</v>
      </c>
      <c r="GC4" s="32">
        <f t="shared" si="14"/>
        <v>1</v>
      </c>
      <c r="GD4" s="32">
        <f t="shared" si="14"/>
        <v>1</v>
      </c>
      <c r="GE4" s="32">
        <f t="shared" si="14"/>
        <v>0</v>
      </c>
      <c r="GF4" s="32">
        <f t="shared" si="14"/>
        <v>0</v>
      </c>
      <c r="GG4" s="32">
        <f t="shared" si="14"/>
        <v>0</v>
      </c>
      <c r="GH4" s="32">
        <f t="shared" si="14"/>
        <v>0</v>
      </c>
      <c r="GI4" s="32">
        <f t="shared" si="14"/>
        <v>0</v>
      </c>
      <c r="GJ4" s="32">
        <f t="shared" si="14"/>
        <v>1</v>
      </c>
      <c r="GK4" s="32">
        <f t="shared" si="14"/>
        <v>1</v>
      </c>
      <c r="GL4" s="32">
        <f t="shared" si="14"/>
        <v>1</v>
      </c>
      <c r="GM4" s="32">
        <f t="shared" si="14"/>
        <v>1</v>
      </c>
      <c r="GN4" s="32">
        <f t="shared" ref="GN4:IU4" si="15">IF(GN5=0,1,0)</f>
        <v>0</v>
      </c>
      <c r="GO4" s="32">
        <f t="shared" si="15"/>
        <v>0</v>
      </c>
      <c r="GP4" s="32">
        <f t="shared" si="15"/>
        <v>0</v>
      </c>
      <c r="GQ4" s="32">
        <f t="shared" si="15"/>
        <v>0</v>
      </c>
      <c r="GR4" s="32">
        <f t="shared" si="15"/>
        <v>0</v>
      </c>
      <c r="GS4" s="32">
        <f t="shared" si="15"/>
        <v>0</v>
      </c>
      <c r="GT4" s="32">
        <f t="shared" si="15"/>
        <v>0</v>
      </c>
      <c r="GU4" s="32">
        <f t="shared" si="15"/>
        <v>0</v>
      </c>
      <c r="GV4" s="32">
        <f t="shared" si="15"/>
        <v>0</v>
      </c>
      <c r="GW4" s="32">
        <f t="shared" si="15"/>
        <v>0</v>
      </c>
      <c r="GX4" s="32">
        <f t="shared" si="15"/>
        <v>0</v>
      </c>
      <c r="GY4" s="32">
        <f t="shared" si="15"/>
        <v>0</v>
      </c>
      <c r="GZ4" s="32">
        <f t="shared" si="15"/>
        <v>0</v>
      </c>
      <c r="HA4" s="32">
        <f t="shared" si="15"/>
        <v>0</v>
      </c>
      <c r="HB4" s="32">
        <f t="shared" si="15"/>
        <v>0</v>
      </c>
      <c r="HC4" s="32">
        <f t="shared" si="15"/>
        <v>0</v>
      </c>
      <c r="HD4" s="32">
        <f t="shared" si="15"/>
        <v>0</v>
      </c>
      <c r="HE4" s="32">
        <f t="shared" si="15"/>
        <v>0</v>
      </c>
      <c r="HF4" s="32">
        <f t="shared" si="15"/>
        <v>1</v>
      </c>
      <c r="HG4" s="32">
        <f t="shared" si="15"/>
        <v>1</v>
      </c>
      <c r="HH4" s="32">
        <f t="shared" si="15"/>
        <v>1</v>
      </c>
      <c r="HI4" s="32">
        <f t="shared" si="15"/>
        <v>1</v>
      </c>
      <c r="HJ4" s="32">
        <f t="shared" si="15"/>
        <v>1</v>
      </c>
      <c r="HK4" s="32">
        <f t="shared" si="15"/>
        <v>0</v>
      </c>
      <c r="HL4" s="32">
        <f t="shared" si="15"/>
        <v>1</v>
      </c>
      <c r="HM4" s="32">
        <f t="shared" si="15"/>
        <v>0</v>
      </c>
      <c r="HN4" s="32">
        <f t="shared" si="15"/>
        <v>0</v>
      </c>
      <c r="HO4" s="32">
        <f t="shared" si="15"/>
        <v>1</v>
      </c>
      <c r="HP4" s="32">
        <f t="shared" si="15"/>
        <v>1</v>
      </c>
      <c r="HQ4" s="32">
        <f t="shared" si="15"/>
        <v>1</v>
      </c>
      <c r="HR4" s="32">
        <f t="shared" si="15"/>
        <v>1</v>
      </c>
      <c r="HS4" s="32">
        <f t="shared" si="15"/>
        <v>1</v>
      </c>
      <c r="HT4" s="32">
        <f t="shared" si="15"/>
        <v>0</v>
      </c>
      <c r="HU4" s="32">
        <f t="shared" si="15"/>
        <v>1</v>
      </c>
      <c r="HV4" s="32">
        <f t="shared" si="15"/>
        <v>0</v>
      </c>
      <c r="HW4" s="32">
        <f t="shared" si="15"/>
        <v>0</v>
      </c>
      <c r="HX4" s="32">
        <f t="shared" si="15"/>
        <v>0</v>
      </c>
      <c r="HY4" s="32">
        <f t="shared" si="15"/>
        <v>0</v>
      </c>
      <c r="HZ4" s="32">
        <f t="shared" si="15"/>
        <v>0</v>
      </c>
      <c r="IA4" s="32">
        <f t="shared" si="15"/>
        <v>0</v>
      </c>
      <c r="IB4" s="32">
        <f t="shared" si="15"/>
        <v>0</v>
      </c>
      <c r="IC4" s="32">
        <f t="shared" si="15"/>
        <v>0</v>
      </c>
      <c r="ID4" s="32">
        <f t="shared" si="15"/>
        <v>0</v>
      </c>
      <c r="IE4" s="32">
        <f t="shared" si="15"/>
        <v>0</v>
      </c>
      <c r="IF4" s="32">
        <f t="shared" si="15"/>
        <v>0</v>
      </c>
      <c r="IG4" s="32">
        <f t="shared" si="15"/>
        <v>0</v>
      </c>
      <c r="IH4" s="32">
        <f t="shared" si="15"/>
        <v>0</v>
      </c>
      <c r="II4" s="32">
        <f t="shared" si="15"/>
        <v>0</v>
      </c>
      <c r="IJ4" s="32">
        <f t="shared" si="15"/>
        <v>0</v>
      </c>
      <c r="IK4" s="32">
        <f t="shared" si="15"/>
        <v>0</v>
      </c>
      <c r="IL4" s="32">
        <f t="shared" si="15"/>
        <v>0</v>
      </c>
      <c r="IM4" s="32">
        <f t="shared" si="15"/>
        <v>0</v>
      </c>
      <c r="IN4" s="32">
        <f t="shared" si="15"/>
        <v>0</v>
      </c>
      <c r="IO4" s="32">
        <f t="shared" si="15"/>
        <v>0</v>
      </c>
      <c r="IP4" s="32">
        <f t="shared" si="15"/>
        <v>0</v>
      </c>
      <c r="IQ4" s="32">
        <f t="shared" si="15"/>
        <v>0</v>
      </c>
      <c r="IR4" s="32">
        <f t="shared" si="15"/>
        <v>0</v>
      </c>
      <c r="IS4" s="32">
        <f t="shared" si="15"/>
        <v>0</v>
      </c>
      <c r="IT4" s="32">
        <f t="shared" si="15"/>
        <v>0</v>
      </c>
      <c r="IU4" s="32">
        <f t="shared" si="15"/>
        <v>0</v>
      </c>
      <c r="IV4" s="34"/>
      <c r="IW4" s="34"/>
    </row>
    <row r="5" spans="1:265">
      <c r="C5" s="31">
        <v>1</v>
      </c>
      <c r="D5" s="31">
        <v>2</v>
      </c>
      <c r="E5" s="31">
        <v>0</v>
      </c>
      <c r="F5" s="31">
        <v>0</v>
      </c>
      <c r="G5" s="31">
        <v>2</v>
      </c>
      <c r="H5" s="31">
        <v>0</v>
      </c>
      <c r="I5" s="31">
        <v>0</v>
      </c>
      <c r="J5" s="31">
        <v>2</v>
      </c>
      <c r="K5" s="31">
        <v>0</v>
      </c>
      <c r="L5" s="31">
        <v>0</v>
      </c>
      <c r="M5" s="31">
        <v>0</v>
      </c>
      <c r="N5" s="31">
        <v>2</v>
      </c>
      <c r="O5" s="31">
        <v>2</v>
      </c>
      <c r="P5" s="31">
        <v>1</v>
      </c>
      <c r="Q5" s="31">
        <v>1</v>
      </c>
      <c r="R5" s="31">
        <v>1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1">
        <v>2</v>
      </c>
      <c r="Z5" s="31">
        <v>2</v>
      </c>
      <c r="AA5" s="31">
        <v>2</v>
      </c>
      <c r="AB5" s="31">
        <v>0</v>
      </c>
      <c r="AC5" s="31">
        <v>2</v>
      </c>
      <c r="AD5" s="31">
        <v>1</v>
      </c>
      <c r="AE5" s="31">
        <v>1</v>
      </c>
      <c r="AF5" s="31">
        <v>1</v>
      </c>
      <c r="AG5" s="31">
        <v>1</v>
      </c>
      <c r="AH5" s="31">
        <v>1</v>
      </c>
      <c r="AI5" s="31">
        <v>1</v>
      </c>
      <c r="AJ5" s="31">
        <v>1</v>
      </c>
      <c r="AK5" s="31">
        <v>1</v>
      </c>
      <c r="AL5" s="31">
        <v>1</v>
      </c>
      <c r="AM5" s="31">
        <v>1</v>
      </c>
      <c r="AN5" s="31">
        <v>1</v>
      </c>
      <c r="AO5" s="31">
        <v>1</v>
      </c>
      <c r="AP5" s="31">
        <v>1</v>
      </c>
      <c r="AQ5" s="31">
        <v>1</v>
      </c>
      <c r="AR5" s="31">
        <v>0</v>
      </c>
      <c r="AS5" s="31">
        <v>1</v>
      </c>
      <c r="AT5" s="31">
        <v>1</v>
      </c>
      <c r="AU5" s="31">
        <v>1</v>
      </c>
      <c r="AV5" s="31">
        <v>1</v>
      </c>
      <c r="AW5" s="31">
        <v>1</v>
      </c>
      <c r="AX5" s="31">
        <v>1</v>
      </c>
      <c r="AY5" s="31">
        <v>0</v>
      </c>
      <c r="AZ5" s="31">
        <v>1</v>
      </c>
      <c r="BA5" s="31">
        <v>0</v>
      </c>
      <c r="BB5" s="31">
        <v>0</v>
      </c>
      <c r="BC5" s="31">
        <v>1</v>
      </c>
      <c r="BD5" s="31">
        <v>1</v>
      </c>
      <c r="BE5" s="31">
        <v>0</v>
      </c>
      <c r="BF5" s="31">
        <v>1</v>
      </c>
      <c r="BG5" s="31">
        <v>1</v>
      </c>
      <c r="BH5" s="31">
        <v>1</v>
      </c>
      <c r="BI5" s="31">
        <v>1</v>
      </c>
      <c r="BJ5" s="31">
        <v>1</v>
      </c>
      <c r="BK5" s="31">
        <v>1</v>
      </c>
      <c r="BL5" s="31">
        <v>1</v>
      </c>
      <c r="BM5" s="31">
        <v>1</v>
      </c>
      <c r="BN5" s="31">
        <v>1</v>
      </c>
      <c r="BO5" s="31">
        <v>1</v>
      </c>
      <c r="BP5" s="31">
        <v>1</v>
      </c>
      <c r="BQ5" s="31">
        <v>0</v>
      </c>
      <c r="BR5" s="31">
        <v>0</v>
      </c>
      <c r="BS5" s="31">
        <v>0</v>
      </c>
      <c r="BT5" s="31">
        <v>1</v>
      </c>
      <c r="BU5" s="31">
        <v>0</v>
      </c>
      <c r="BV5" s="31">
        <v>0</v>
      </c>
      <c r="BW5" s="31">
        <v>0</v>
      </c>
      <c r="BX5" s="31">
        <v>0</v>
      </c>
      <c r="BY5" s="31">
        <v>2</v>
      </c>
      <c r="BZ5" s="31">
        <v>2</v>
      </c>
      <c r="CA5" s="31">
        <v>1</v>
      </c>
      <c r="CB5" s="31">
        <v>0</v>
      </c>
      <c r="CC5" s="31">
        <v>2</v>
      </c>
      <c r="CD5" s="31">
        <v>2</v>
      </c>
      <c r="CE5" s="31">
        <v>2</v>
      </c>
      <c r="CF5" s="31">
        <v>2</v>
      </c>
      <c r="CG5" s="31">
        <v>1</v>
      </c>
      <c r="CH5" s="31">
        <v>1</v>
      </c>
      <c r="CI5" s="31">
        <v>1</v>
      </c>
      <c r="CJ5" s="31">
        <v>1</v>
      </c>
      <c r="CK5" s="31">
        <v>1</v>
      </c>
      <c r="CL5" s="31">
        <v>1</v>
      </c>
      <c r="CM5" s="31">
        <v>1</v>
      </c>
      <c r="CN5" s="31">
        <v>1</v>
      </c>
      <c r="CO5" s="31">
        <v>1</v>
      </c>
      <c r="CP5" s="31">
        <v>1</v>
      </c>
      <c r="CQ5" s="31">
        <v>1</v>
      </c>
      <c r="CR5" s="31">
        <v>1</v>
      </c>
      <c r="CS5" s="31">
        <v>1</v>
      </c>
      <c r="CT5" s="31">
        <v>1</v>
      </c>
      <c r="CU5" s="31">
        <v>1</v>
      </c>
      <c r="CV5" s="31">
        <v>1</v>
      </c>
      <c r="CW5" s="31">
        <v>0</v>
      </c>
      <c r="CX5" s="31">
        <v>0</v>
      </c>
      <c r="CY5" s="31">
        <v>0</v>
      </c>
      <c r="CZ5" s="31">
        <v>1</v>
      </c>
      <c r="DA5" s="31">
        <v>1</v>
      </c>
      <c r="DB5" s="31">
        <v>1</v>
      </c>
      <c r="DC5" s="31">
        <v>1</v>
      </c>
      <c r="DD5" s="31">
        <v>1</v>
      </c>
      <c r="DE5" s="31">
        <v>1</v>
      </c>
      <c r="DF5" s="31">
        <v>0</v>
      </c>
      <c r="DG5" s="31">
        <v>0</v>
      </c>
      <c r="DH5" s="31">
        <v>1</v>
      </c>
      <c r="DI5" s="31">
        <v>1</v>
      </c>
      <c r="DJ5" s="31">
        <v>1</v>
      </c>
      <c r="DK5" s="31">
        <v>1</v>
      </c>
      <c r="DL5" s="31">
        <v>1</v>
      </c>
      <c r="DM5" s="31">
        <v>1</v>
      </c>
      <c r="DN5" s="31">
        <v>1</v>
      </c>
      <c r="DO5" s="31">
        <v>1</v>
      </c>
      <c r="DP5" s="31">
        <v>1</v>
      </c>
      <c r="DQ5" s="31">
        <v>1</v>
      </c>
      <c r="DR5" s="31">
        <v>1</v>
      </c>
      <c r="DS5" s="31">
        <v>1</v>
      </c>
      <c r="DT5" s="31">
        <v>1</v>
      </c>
      <c r="DU5" s="31">
        <v>1</v>
      </c>
      <c r="DV5" s="31">
        <v>1</v>
      </c>
      <c r="DW5" s="31">
        <v>1</v>
      </c>
      <c r="DX5" s="31">
        <v>1</v>
      </c>
      <c r="DY5" s="31">
        <v>0</v>
      </c>
      <c r="DZ5" s="31">
        <v>2</v>
      </c>
      <c r="EA5" s="31">
        <v>2</v>
      </c>
      <c r="EB5" s="31">
        <v>0</v>
      </c>
      <c r="EC5" s="31">
        <v>0</v>
      </c>
      <c r="ED5" s="31">
        <v>2</v>
      </c>
      <c r="EE5" s="31">
        <v>0</v>
      </c>
      <c r="EF5" s="31">
        <v>0</v>
      </c>
      <c r="EG5" s="31">
        <v>0</v>
      </c>
      <c r="EH5" s="31">
        <v>3</v>
      </c>
      <c r="EI5" s="31">
        <v>0</v>
      </c>
      <c r="EJ5" s="31">
        <v>0</v>
      </c>
      <c r="EK5" s="31">
        <v>0</v>
      </c>
      <c r="EL5" s="31">
        <v>0</v>
      </c>
      <c r="EM5" s="31">
        <v>0</v>
      </c>
      <c r="EN5" s="31">
        <v>3</v>
      </c>
      <c r="EO5" s="31">
        <v>0</v>
      </c>
      <c r="EP5" s="31">
        <v>0</v>
      </c>
      <c r="EQ5" s="31">
        <v>0</v>
      </c>
      <c r="ER5" s="31">
        <v>0</v>
      </c>
      <c r="ES5" s="31">
        <v>0</v>
      </c>
      <c r="ET5" s="31">
        <v>0</v>
      </c>
      <c r="EU5" s="31">
        <v>0</v>
      </c>
      <c r="EV5" s="31">
        <v>0</v>
      </c>
      <c r="EW5" s="31">
        <v>0</v>
      </c>
      <c r="EX5" s="31">
        <v>3</v>
      </c>
      <c r="EY5" s="31">
        <v>0</v>
      </c>
      <c r="EZ5" s="31">
        <v>0</v>
      </c>
      <c r="FA5" s="31">
        <v>0</v>
      </c>
      <c r="FB5" s="31">
        <v>0</v>
      </c>
      <c r="FC5" s="31">
        <v>0</v>
      </c>
      <c r="FD5" s="31">
        <v>0</v>
      </c>
      <c r="FE5" s="31">
        <v>0</v>
      </c>
      <c r="FF5" s="31">
        <v>0</v>
      </c>
      <c r="FG5" s="31">
        <v>3</v>
      </c>
      <c r="FH5" s="31">
        <v>0</v>
      </c>
      <c r="FI5" s="31">
        <v>2</v>
      </c>
      <c r="FJ5" s="31">
        <v>0</v>
      </c>
      <c r="FK5" s="31">
        <v>0</v>
      </c>
      <c r="FL5" s="31">
        <v>0</v>
      </c>
      <c r="FM5" s="31">
        <v>0</v>
      </c>
      <c r="FN5" s="31">
        <v>2</v>
      </c>
      <c r="FO5" s="31">
        <v>0</v>
      </c>
      <c r="FP5" s="31">
        <v>0</v>
      </c>
      <c r="FQ5" s="31">
        <v>0</v>
      </c>
      <c r="FR5" s="31">
        <v>1</v>
      </c>
      <c r="FS5" s="31">
        <v>2</v>
      </c>
      <c r="FT5" s="31">
        <v>0</v>
      </c>
      <c r="FU5" s="31">
        <v>0</v>
      </c>
      <c r="FV5" s="31">
        <v>0</v>
      </c>
      <c r="FW5" s="31">
        <v>0</v>
      </c>
      <c r="FX5" s="31">
        <v>0</v>
      </c>
      <c r="FY5" s="31">
        <v>2</v>
      </c>
      <c r="FZ5" s="31">
        <v>0</v>
      </c>
      <c r="GA5" s="31">
        <v>1</v>
      </c>
      <c r="GB5" s="31">
        <v>0</v>
      </c>
      <c r="GC5" s="31">
        <v>0</v>
      </c>
      <c r="GD5" s="31">
        <v>0</v>
      </c>
      <c r="GE5" s="31">
        <v>3</v>
      </c>
      <c r="GF5" s="31">
        <v>3</v>
      </c>
      <c r="GG5" s="31">
        <v>3</v>
      </c>
      <c r="GH5" s="31">
        <v>3</v>
      </c>
      <c r="GI5" s="31">
        <v>3</v>
      </c>
      <c r="GJ5" s="31">
        <v>0</v>
      </c>
      <c r="GK5" s="31">
        <v>0</v>
      </c>
      <c r="GL5" s="31">
        <v>0</v>
      </c>
      <c r="GM5" s="31">
        <v>0</v>
      </c>
      <c r="GN5" s="31">
        <v>2</v>
      </c>
      <c r="GO5" s="31">
        <v>1</v>
      </c>
      <c r="GP5" s="31">
        <v>2</v>
      </c>
      <c r="GQ5" s="31">
        <v>1</v>
      </c>
      <c r="GR5" s="31">
        <v>1</v>
      </c>
      <c r="GS5" s="31">
        <v>1</v>
      </c>
      <c r="GT5" s="31">
        <v>1</v>
      </c>
      <c r="GU5" s="31">
        <v>1</v>
      </c>
      <c r="GV5" s="31">
        <v>1</v>
      </c>
      <c r="GW5" s="31">
        <v>1</v>
      </c>
      <c r="GX5" s="31">
        <v>1</v>
      </c>
      <c r="GY5" s="31">
        <v>1</v>
      </c>
      <c r="GZ5" s="31">
        <v>1</v>
      </c>
      <c r="HA5" s="31">
        <v>1</v>
      </c>
      <c r="HB5" s="31">
        <v>1</v>
      </c>
      <c r="HC5" s="31">
        <v>1</v>
      </c>
      <c r="HD5" s="31">
        <v>1</v>
      </c>
      <c r="HE5" s="31">
        <v>1</v>
      </c>
      <c r="HF5" s="31">
        <v>0</v>
      </c>
      <c r="HG5" s="31">
        <v>0</v>
      </c>
      <c r="HH5" s="31">
        <v>0</v>
      </c>
      <c r="HI5" s="31">
        <v>0</v>
      </c>
      <c r="HJ5" s="31">
        <v>0</v>
      </c>
      <c r="HK5" s="31">
        <v>1</v>
      </c>
      <c r="HL5" s="31">
        <v>0</v>
      </c>
      <c r="HM5" s="31">
        <v>1</v>
      </c>
      <c r="HN5" s="31">
        <v>2</v>
      </c>
      <c r="HO5" s="31">
        <v>0</v>
      </c>
      <c r="HP5" s="31">
        <v>0</v>
      </c>
      <c r="HQ5" s="31">
        <v>0</v>
      </c>
      <c r="HR5" s="31">
        <v>0</v>
      </c>
      <c r="HS5" s="31">
        <v>0</v>
      </c>
      <c r="HT5" s="31">
        <v>2</v>
      </c>
      <c r="HU5" s="31">
        <v>0</v>
      </c>
      <c r="HV5" s="31">
        <v>1</v>
      </c>
      <c r="HW5" s="31">
        <v>1</v>
      </c>
      <c r="HX5" s="31">
        <v>1</v>
      </c>
      <c r="HY5" s="31">
        <v>1</v>
      </c>
      <c r="HZ5" s="31">
        <v>1</v>
      </c>
      <c r="IA5" s="31">
        <v>1</v>
      </c>
      <c r="IB5" s="31">
        <v>1</v>
      </c>
      <c r="IC5" s="31">
        <v>1</v>
      </c>
      <c r="ID5" s="31">
        <v>1</v>
      </c>
      <c r="IE5" s="31">
        <v>1</v>
      </c>
      <c r="IF5" s="31">
        <v>1</v>
      </c>
      <c r="IG5" s="31">
        <v>1</v>
      </c>
      <c r="IH5" s="31">
        <v>1</v>
      </c>
      <c r="II5" s="31">
        <v>1</v>
      </c>
      <c r="IJ5" s="31">
        <v>1</v>
      </c>
      <c r="IK5" s="31">
        <v>1</v>
      </c>
      <c r="IL5" s="31">
        <v>1</v>
      </c>
      <c r="IM5" s="31">
        <v>1</v>
      </c>
      <c r="IN5" s="31">
        <v>1</v>
      </c>
      <c r="IO5" s="31">
        <v>1</v>
      </c>
      <c r="IP5" s="31">
        <v>1</v>
      </c>
      <c r="IQ5" s="31">
        <v>1</v>
      </c>
      <c r="IR5" s="31">
        <v>1</v>
      </c>
      <c r="IS5" s="31">
        <v>1</v>
      </c>
      <c r="IT5" s="31">
        <v>1</v>
      </c>
      <c r="IU5" s="31">
        <v>1</v>
      </c>
      <c r="IV5" s="35"/>
      <c r="IW5" s="35"/>
    </row>
    <row r="6" spans="1:265">
      <c r="B6" s="4" t="s">
        <v>342</v>
      </c>
      <c r="C6" s="8" t="s">
        <v>0</v>
      </c>
      <c r="D6" s="29" t="s">
        <v>8</v>
      </c>
      <c r="E6" s="5" t="s">
        <v>9</v>
      </c>
      <c r="F6" s="5" t="s">
        <v>10</v>
      </c>
      <c r="G6" s="29" t="s">
        <v>11</v>
      </c>
      <c r="H6" s="5" t="s">
        <v>12</v>
      </c>
      <c r="I6" s="5" t="s">
        <v>13</v>
      </c>
      <c r="J6" s="29" t="s">
        <v>14</v>
      </c>
      <c r="K6" s="5" t="s">
        <v>15</v>
      </c>
      <c r="L6" s="5" t="s">
        <v>16</v>
      </c>
      <c r="M6" s="5" t="s">
        <v>17</v>
      </c>
      <c r="N6" s="29" t="s">
        <v>18</v>
      </c>
      <c r="O6" s="29" t="s">
        <v>19</v>
      </c>
      <c r="P6" s="8" t="s">
        <v>20</v>
      </c>
      <c r="Q6" s="8" t="s">
        <v>22</v>
      </c>
      <c r="R6" s="8" t="s">
        <v>23</v>
      </c>
      <c r="S6" s="5" t="s">
        <v>24</v>
      </c>
      <c r="T6" s="5" t="s">
        <v>28</v>
      </c>
      <c r="U6" s="5" t="s">
        <v>29</v>
      </c>
      <c r="V6" s="5" t="s">
        <v>30</v>
      </c>
      <c r="W6" s="5" t="s">
        <v>33</v>
      </c>
      <c r="X6" s="5" t="s">
        <v>34</v>
      </c>
      <c r="Y6" s="29" t="s">
        <v>35</v>
      </c>
      <c r="Z6" s="29" t="s">
        <v>36</v>
      </c>
      <c r="AA6" s="29" t="s">
        <v>37</v>
      </c>
      <c r="AB6" s="5" t="s">
        <v>38</v>
      </c>
      <c r="AC6" s="29" t="s">
        <v>39</v>
      </c>
      <c r="AD6" s="8" t="s">
        <v>40</v>
      </c>
      <c r="AE6" s="8" t="s">
        <v>42</v>
      </c>
      <c r="AF6" s="8" t="s">
        <v>43</v>
      </c>
      <c r="AG6" s="8" t="s">
        <v>44</v>
      </c>
      <c r="AH6" s="8" t="s">
        <v>45</v>
      </c>
      <c r="AI6" s="8" t="s">
        <v>46</v>
      </c>
      <c r="AJ6" s="8" t="s">
        <v>47</v>
      </c>
      <c r="AK6" s="8" t="s">
        <v>49</v>
      </c>
      <c r="AL6" s="8" t="s">
        <v>50</v>
      </c>
      <c r="AM6" s="8" t="s">
        <v>51</v>
      </c>
      <c r="AN6" s="8" t="s">
        <v>52</v>
      </c>
      <c r="AO6" s="8" t="s">
        <v>53</v>
      </c>
      <c r="AP6" s="8" t="s">
        <v>54</v>
      </c>
      <c r="AQ6" s="8" t="s">
        <v>56</v>
      </c>
      <c r="AR6" s="5" t="s">
        <v>57</v>
      </c>
      <c r="AS6" s="8" t="s">
        <v>59</v>
      </c>
      <c r="AT6" s="8" t="s">
        <v>60</v>
      </c>
      <c r="AU6" s="8" t="s">
        <v>62</v>
      </c>
      <c r="AV6" s="8" t="s">
        <v>63</v>
      </c>
      <c r="AW6" s="8" t="s">
        <v>64</v>
      </c>
      <c r="AX6" s="8" t="s">
        <v>66</v>
      </c>
      <c r="AY6" s="5" t="s">
        <v>67</v>
      </c>
      <c r="AZ6" s="8" t="s">
        <v>68</v>
      </c>
      <c r="BA6" s="5" t="s">
        <v>70</v>
      </c>
      <c r="BB6" s="5" t="s">
        <v>71</v>
      </c>
      <c r="BC6" s="8" t="s">
        <v>72</v>
      </c>
      <c r="BD6" s="8" t="s">
        <v>73</v>
      </c>
      <c r="BE6" s="5" t="s">
        <v>74</v>
      </c>
      <c r="BF6" s="8" t="s">
        <v>75</v>
      </c>
      <c r="BG6" s="8" t="s">
        <v>76</v>
      </c>
      <c r="BH6" s="8" t="s">
        <v>77</v>
      </c>
      <c r="BI6" s="8" t="s">
        <v>78</v>
      </c>
      <c r="BJ6" s="8" t="s">
        <v>79</v>
      </c>
      <c r="BK6" s="8" t="s">
        <v>80</v>
      </c>
      <c r="BL6" s="8" t="s">
        <v>81</v>
      </c>
      <c r="BM6" s="8" t="s">
        <v>82</v>
      </c>
      <c r="BN6" s="8" t="s">
        <v>83</v>
      </c>
      <c r="BO6" s="8" t="s">
        <v>84</v>
      </c>
      <c r="BP6" s="8" t="s">
        <v>85</v>
      </c>
      <c r="BQ6" s="5" t="s">
        <v>86</v>
      </c>
      <c r="BR6" s="5" t="s">
        <v>88</v>
      </c>
      <c r="BS6" s="5" t="s">
        <v>89</v>
      </c>
      <c r="BT6" s="8" t="s">
        <v>90</v>
      </c>
      <c r="BU6" s="5" t="s">
        <v>92</v>
      </c>
      <c r="BV6" s="5" t="s">
        <v>93</v>
      </c>
      <c r="BW6" s="5" t="s">
        <v>94</v>
      </c>
      <c r="BX6" s="5" t="s">
        <v>95</v>
      </c>
      <c r="BY6" s="29" t="s">
        <v>96</v>
      </c>
      <c r="BZ6" s="29" t="s">
        <v>97</v>
      </c>
      <c r="CA6" s="8" t="s">
        <v>98</v>
      </c>
      <c r="CB6" s="5" t="s">
        <v>99</v>
      </c>
      <c r="CC6" s="29" t="s">
        <v>100</v>
      </c>
      <c r="CD6" s="29" t="s">
        <v>101</v>
      </c>
      <c r="CE6" s="29" t="s">
        <v>102</v>
      </c>
      <c r="CF6" s="29" t="s">
        <v>103</v>
      </c>
      <c r="CG6" s="8" t="s">
        <v>104</v>
      </c>
      <c r="CH6" s="8" t="s">
        <v>105</v>
      </c>
      <c r="CI6" s="8" t="s">
        <v>106</v>
      </c>
      <c r="CJ6" s="8" t="s">
        <v>107</v>
      </c>
      <c r="CK6" s="8" t="s">
        <v>108</v>
      </c>
      <c r="CL6" s="8" t="s">
        <v>109</v>
      </c>
      <c r="CM6" s="8" t="s">
        <v>110</v>
      </c>
      <c r="CN6" s="8" t="s">
        <v>111</v>
      </c>
      <c r="CO6" s="8" t="s">
        <v>112</v>
      </c>
      <c r="CP6" s="8" t="s">
        <v>113</v>
      </c>
      <c r="CQ6" s="8" t="s">
        <v>114</v>
      </c>
      <c r="CR6" s="8" t="s">
        <v>115</v>
      </c>
      <c r="CS6" s="8" t="s">
        <v>116</v>
      </c>
      <c r="CT6" s="8" t="s">
        <v>117</v>
      </c>
      <c r="CU6" s="8" t="s">
        <v>118</v>
      </c>
      <c r="CV6" s="8" t="s">
        <v>119</v>
      </c>
      <c r="CW6" s="5" t="s">
        <v>120</v>
      </c>
      <c r="CX6" s="5" t="s">
        <v>121</v>
      </c>
      <c r="CY6" s="5" t="s">
        <v>122</v>
      </c>
      <c r="CZ6" s="8" t="s">
        <v>123</v>
      </c>
      <c r="DA6" s="8" t="s">
        <v>125</v>
      </c>
      <c r="DB6" s="8" t="s">
        <v>126</v>
      </c>
      <c r="DC6" s="8" t="s">
        <v>127</v>
      </c>
      <c r="DD6" s="8" t="s">
        <v>128</v>
      </c>
      <c r="DE6" s="8" t="s">
        <v>130</v>
      </c>
      <c r="DF6" s="5" t="s">
        <v>131</v>
      </c>
      <c r="DG6" s="5" t="s">
        <v>132</v>
      </c>
      <c r="DH6" s="8" t="s">
        <v>133</v>
      </c>
      <c r="DI6" s="8" t="s">
        <v>135</v>
      </c>
      <c r="DJ6" s="8" t="s">
        <v>136</v>
      </c>
      <c r="DK6" s="8" t="s">
        <v>137</v>
      </c>
      <c r="DL6" s="8" t="s">
        <v>138</v>
      </c>
      <c r="DM6" s="8" t="s">
        <v>139</v>
      </c>
      <c r="DN6" s="8" t="s">
        <v>140</v>
      </c>
      <c r="DO6" s="8" t="s">
        <v>141</v>
      </c>
      <c r="DP6" s="8" t="s">
        <v>142</v>
      </c>
      <c r="DQ6" s="8" t="s">
        <v>143</v>
      </c>
      <c r="DR6" s="8" t="s">
        <v>144</v>
      </c>
      <c r="DS6" s="8" t="s">
        <v>145</v>
      </c>
      <c r="DT6" s="8" t="s">
        <v>146</v>
      </c>
      <c r="DU6" s="8" t="s">
        <v>147</v>
      </c>
      <c r="DV6" s="8" t="s">
        <v>148</v>
      </c>
      <c r="DW6" s="8" t="s">
        <v>149</v>
      </c>
      <c r="DX6" s="8" t="s">
        <v>150</v>
      </c>
      <c r="DY6" s="5" t="s">
        <v>152</v>
      </c>
      <c r="DZ6" s="29" t="s">
        <v>153</v>
      </c>
      <c r="EA6" s="29" t="s">
        <v>154</v>
      </c>
      <c r="EB6" s="5" t="s">
        <v>155</v>
      </c>
      <c r="EC6" s="5" t="s">
        <v>156</v>
      </c>
      <c r="ED6" s="29" t="s">
        <v>157</v>
      </c>
      <c r="EE6" s="5" t="s">
        <v>158</v>
      </c>
      <c r="EF6" s="5" t="s">
        <v>159</v>
      </c>
      <c r="EG6" s="5" t="s">
        <v>160</v>
      </c>
      <c r="EH6" s="30" t="s">
        <v>161</v>
      </c>
      <c r="EI6" s="5" t="s">
        <v>162</v>
      </c>
      <c r="EJ6" s="5" t="s">
        <v>165</v>
      </c>
      <c r="EK6" s="5" t="s">
        <v>166</v>
      </c>
      <c r="EL6" s="5" t="s">
        <v>167</v>
      </c>
      <c r="EM6" s="5" t="s">
        <v>168</v>
      </c>
      <c r="EN6" s="30" t="s">
        <v>171</v>
      </c>
      <c r="EO6" s="5" t="s">
        <v>172</v>
      </c>
      <c r="EP6" s="5" t="s">
        <v>173</v>
      </c>
      <c r="EQ6" s="5" t="s">
        <v>174</v>
      </c>
      <c r="ER6" s="5" t="s">
        <v>175</v>
      </c>
      <c r="ES6" s="5" t="s">
        <v>176</v>
      </c>
      <c r="ET6" s="5" t="s">
        <v>177</v>
      </c>
      <c r="EU6" s="5" t="s">
        <v>178</v>
      </c>
      <c r="EV6" s="5" t="s">
        <v>179</v>
      </c>
      <c r="EW6" s="5" t="s">
        <v>180</v>
      </c>
      <c r="EX6" s="30" t="s">
        <v>182</v>
      </c>
      <c r="EY6" s="5" t="s">
        <v>183</v>
      </c>
      <c r="EZ6" s="5" t="s">
        <v>184</v>
      </c>
      <c r="FA6" s="5" t="s">
        <v>185</v>
      </c>
      <c r="FB6" s="5" t="s">
        <v>186</v>
      </c>
      <c r="FC6" s="5" t="s">
        <v>187</v>
      </c>
      <c r="FD6" s="5" t="s">
        <v>188</v>
      </c>
      <c r="FE6" s="5" t="s">
        <v>189</v>
      </c>
      <c r="FF6" s="5" t="s">
        <v>190</v>
      </c>
      <c r="FG6" s="30" t="s">
        <v>191</v>
      </c>
      <c r="FH6" s="5" t="s">
        <v>192</v>
      </c>
      <c r="FI6" s="29" t="s">
        <v>194</v>
      </c>
      <c r="FJ6" s="5" t="s">
        <v>195</v>
      </c>
      <c r="FK6" s="5" t="s">
        <v>201</v>
      </c>
      <c r="FL6" s="5" t="s">
        <v>202</v>
      </c>
      <c r="FM6" s="5" t="s">
        <v>203</v>
      </c>
      <c r="FN6" s="29" t="s">
        <v>204</v>
      </c>
      <c r="FO6" s="5" t="s">
        <v>205</v>
      </c>
      <c r="FP6" s="5" t="s">
        <v>206</v>
      </c>
      <c r="FQ6" s="5" t="s">
        <v>207</v>
      </c>
      <c r="FR6" s="8" t="s">
        <v>208</v>
      </c>
      <c r="FS6" s="29" t="s">
        <v>210</v>
      </c>
      <c r="FT6" s="5" t="s">
        <v>211</v>
      </c>
      <c r="FU6" s="5" t="s">
        <v>212</v>
      </c>
      <c r="FV6" s="5" t="s">
        <v>213</v>
      </c>
      <c r="FW6" s="5" t="s">
        <v>214</v>
      </c>
      <c r="FX6" s="5" t="s">
        <v>215</v>
      </c>
      <c r="FY6" s="29" t="s">
        <v>216</v>
      </c>
      <c r="FZ6" s="5" t="s">
        <v>217</v>
      </c>
      <c r="GA6" s="8" t="s">
        <v>218</v>
      </c>
      <c r="GB6" s="5" t="s">
        <v>220</v>
      </c>
      <c r="GC6" s="5" t="s">
        <v>221</v>
      </c>
      <c r="GD6" s="5" t="s">
        <v>222</v>
      </c>
      <c r="GE6" s="30" t="s">
        <v>223</v>
      </c>
      <c r="GF6" s="30" t="s">
        <v>224</v>
      </c>
      <c r="GG6" s="30" t="s">
        <v>225</v>
      </c>
      <c r="GH6" s="30" t="s">
        <v>226</v>
      </c>
      <c r="GI6" s="30" t="s">
        <v>227</v>
      </c>
      <c r="GJ6" s="5" t="s">
        <v>229</v>
      </c>
      <c r="GK6" s="5" t="s">
        <v>230</v>
      </c>
      <c r="GL6" s="5" t="s">
        <v>231</v>
      </c>
      <c r="GM6" s="5" t="s">
        <v>232</v>
      </c>
      <c r="GN6" s="29" t="s">
        <v>233</v>
      </c>
      <c r="GO6" s="8" t="s">
        <v>234</v>
      </c>
      <c r="GP6" s="29" t="s">
        <v>235</v>
      </c>
      <c r="GQ6" s="8" t="s">
        <v>236</v>
      </c>
      <c r="GR6" s="8" t="s">
        <v>237</v>
      </c>
      <c r="GS6" s="8" t="s">
        <v>238</v>
      </c>
      <c r="GT6" s="8" t="s">
        <v>239</v>
      </c>
      <c r="GU6" s="8" t="s">
        <v>240</v>
      </c>
      <c r="GV6" s="8" t="s">
        <v>241</v>
      </c>
      <c r="GW6" s="8" t="s">
        <v>242</v>
      </c>
      <c r="GX6" s="8" t="s">
        <v>243</v>
      </c>
      <c r="GY6" s="8" t="s">
        <v>244</v>
      </c>
      <c r="GZ6" s="8" t="s">
        <v>245</v>
      </c>
      <c r="HA6" s="8" t="s">
        <v>246</v>
      </c>
      <c r="HB6" s="8" t="s">
        <v>247</v>
      </c>
      <c r="HC6" s="8" t="s">
        <v>249</v>
      </c>
      <c r="HD6" s="8" t="s">
        <v>251</v>
      </c>
      <c r="HE6" s="8" t="s">
        <v>252</v>
      </c>
      <c r="HF6" s="5" t="s">
        <v>253</v>
      </c>
      <c r="HG6" s="5" t="s">
        <v>254</v>
      </c>
      <c r="HH6" s="5" t="s">
        <v>255</v>
      </c>
      <c r="HI6" s="5" t="s">
        <v>256</v>
      </c>
      <c r="HJ6" s="20" t="s">
        <v>257</v>
      </c>
      <c r="HK6" s="8" t="s">
        <v>258</v>
      </c>
      <c r="HL6" s="5" t="s">
        <v>259</v>
      </c>
      <c r="HM6" s="8" t="s">
        <v>260</v>
      </c>
      <c r="HN6" s="29" t="s">
        <v>261</v>
      </c>
      <c r="HO6" s="5" t="s">
        <v>262</v>
      </c>
      <c r="HP6" s="5" t="s">
        <v>263</v>
      </c>
      <c r="HQ6" s="5" t="s">
        <v>264</v>
      </c>
      <c r="HR6" s="5" t="s">
        <v>265</v>
      </c>
      <c r="HS6" s="5" t="s">
        <v>266</v>
      </c>
      <c r="HT6" s="29" t="s">
        <v>267</v>
      </c>
      <c r="HU6" s="5" t="s">
        <v>268</v>
      </c>
      <c r="HV6" s="8" t="s">
        <v>269</v>
      </c>
      <c r="HW6" s="8" t="s">
        <v>271</v>
      </c>
      <c r="HX6" s="8" t="s">
        <v>272</v>
      </c>
      <c r="HY6" s="8" t="s">
        <v>273</v>
      </c>
      <c r="HZ6" s="8" t="s">
        <v>274</v>
      </c>
      <c r="IA6" s="8" t="s">
        <v>275</v>
      </c>
      <c r="IB6" s="8" t="s">
        <v>276</v>
      </c>
      <c r="IC6" s="8" t="s">
        <v>277</v>
      </c>
      <c r="ID6" s="8" t="s">
        <v>278</v>
      </c>
      <c r="IE6" s="8" t="s">
        <v>279</v>
      </c>
      <c r="IF6" s="8" t="s">
        <v>280</v>
      </c>
      <c r="IG6" s="8" t="s">
        <v>281</v>
      </c>
      <c r="IH6" s="8" t="s">
        <v>282</v>
      </c>
      <c r="II6" s="8" t="s">
        <v>283</v>
      </c>
      <c r="IJ6" s="8" t="s">
        <v>284</v>
      </c>
      <c r="IK6" s="8" t="s">
        <v>285</v>
      </c>
      <c r="IL6" s="8" t="s">
        <v>286</v>
      </c>
      <c r="IM6" s="8" t="s">
        <v>287</v>
      </c>
      <c r="IN6" s="8" t="s">
        <v>288</v>
      </c>
      <c r="IO6" s="8" t="s">
        <v>289</v>
      </c>
      <c r="IP6" s="8" t="s">
        <v>290</v>
      </c>
      <c r="IQ6" s="8" t="s">
        <v>291</v>
      </c>
      <c r="IR6" s="8" t="s">
        <v>292</v>
      </c>
      <c r="IS6" s="8" t="s">
        <v>293</v>
      </c>
      <c r="IT6" s="8" t="s">
        <v>294</v>
      </c>
      <c r="IU6" s="8" t="s">
        <v>295</v>
      </c>
      <c r="IV6" s="36" t="s">
        <v>351</v>
      </c>
      <c r="IW6" s="36" t="s">
        <v>365</v>
      </c>
      <c r="IX6" s="37" t="s">
        <v>360</v>
      </c>
      <c r="IY6" s="38" t="s">
        <v>361</v>
      </c>
      <c r="IZ6" s="39" t="s">
        <v>362</v>
      </c>
      <c r="JA6" s="40" t="s">
        <v>363</v>
      </c>
      <c r="JB6" s="43" t="s">
        <v>364</v>
      </c>
    </row>
    <row r="7" spans="1:265">
      <c r="A7" s="47">
        <f>SUM(C7:IU7)</f>
        <v>193975714.85084248</v>
      </c>
      <c r="B7" s="6">
        <v>2017</v>
      </c>
      <c r="C7" s="3">
        <v>739195.89675043628</v>
      </c>
      <c r="D7" s="3">
        <v>965352.3176977</v>
      </c>
      <c r="E7" s="3">
        <v>120038.55661051026</v>
      </c>
      <c r="F7" s="3">
        <v>0</v>
      </c>
      <c r="G7" s="3">
        <v>174586.84271827087</v>
      </c>
      <c r="H7" s="3">
        <v>1563583.2234907208</v>
      </c>
      <c r="I7" s="3">
        <v>2350672.8161992403</v>
      </c>
      <c r="J7" s="3">
        <v>13630.485506401545</v>
      </c>
      <c r="K7" s="3">
        <v>1337506.5118958997</v>
      </c>
      <c r="L7" s="3">
        <v>106.35755377229889</v>
      </c>
      <c r="M7" s="3">
        <v>18766796.73932153</v>
      </c>
      <c r="N7" s="3">
        <v>0</v>
      </c>
      <c r="O7" s="3">
        <v>0</v>
      </c>
      <c r="P7" s="3">
        <v>363910.26220566605</v>
      </c>
      <c r="Q7" s="3">
        <v>549951.07032304606</v>
      </c>
      <c r="R7" s="3">
        <v>7299.8868375228185</v>
      </c>
      <c r="S7" s="3">
        <v>3253744.6653482807</v>
      </c>
      <c r="T7" s="3">
        <v>1700443.2777323823</v>
      </c>
      <c r="U7" s="3">
        <v>35674.344778987572</v>
      </c>
      <c r="V7" s="3">
        <v>7265005.0016453927</v>
      </c>
      <c r="W7" s="3">
        <v>1669.62557255357</v>
      </c>
      <c r="X7" s="3">
        <v>448258.07254379673</v>
      </c>
      <c r="Y7" s="3">
        <v>1711937.5473977583</v>
      </c>
      <c r="Z7" s="3">
        <v>0</v>
      </c>
      <c r="AA7" s="3">
        <v>0</v>
      </c>
      <c r="AB7" s="3">
        <v>47413.26598570116</v>
      </c>
      <c r="AC7" s="3">
        <v>0</v>
      </c>
      <c r="AD7" s="3">
        <v>747042.65902618202</v>
      </c>
      <c r="AE7" s="3">
        <v>0</v>
      </c>
      <c r="AF7" s="3">
        <v>129162.85336859497</v>
      </c>
      <c r="AG7" s="3">
        <v>9807.1843275479532</v>
      </c>
      <c r="AH7" s="3">
        <v>0</v>
      </c>
      <c r="AI7" s="3">
        <v>0</v>
      </c>
      <c r="AJ7" s="3">
        <v>725271.51396862464</v>
      </c>
      <c r="AK7" s="3">
        <v>0</v>
      </c>
      <c r="AL7" s="3">
        <v>275038.63972639118</v>
      </c>
      <c r="AM7" s="3">
        <v>0</v>
      </c>
      <c r="AN7" s="3">
        <v>627901.84524403315</v>
      </c>
      <c r="AO7" s="3">
        <v>0</v>
      </c>
      <c r="AP7" s="3">
        <v>228627.74739043889</v>
      </c>
      <c r="AQ7" s="3">
        <v>194087.6026462114</v>
      </c>
      <c r="AR7" s="3">
        <v>965691.17542993603</v>
      </c>
      <c r="AS7" s="3">
        <v>535147.01183011278</v>
      </c>
      <c r="AT7" s="3">
        <v>41370.361628274062</v>
      </c>
      <c r="AU7" s="3">
        <v>0</v>
      </c>
      <c r="AV7" s="3">
        <v>125346.34133669143</v>
      </c>
      <c r="AW7" s="3">
        <v>1045039.0872099285</v>
      </c>
      <c r="AX7" s="3">
        <v>0</v>
      </c>
      <c r="AY7" s="3">
        <v>230637.88990698688</v>
      </c>
      <c r="AZ7" s="3">
        <v>635408.27841494465</v>
      </c>
      <c r="BA7" s="3">
        <v>68733.276357169452</v>
      </c>
      <c r="BB7" s="3">
        <v>30336.280471424809</v>
      </c>
      <c r="BC7" s="3">
        <v>39010.013695241214</v>
      </c>
      <c r="BD7" s="3">
        <v>0</v>
      </c>
      <c r="BE7" s="3">
        <v>222870.38625824699</v>
      </c>
      <c r="BF7" s="3">
        <v>102229.58659281088</v>
      </c>
      <c r="BG7" s="3">
        <v>38834.408069378398</v>
      </c>
      <c r="BH7" s="3">
        <v>148179.88995856579</v>
      </c>
      <c r="BI7" s="3">
        <v>7.9097713326543639E-2</v>
      </c>
      <c r="BJ7" s="3">
        <v>94384.547815007638</v>
      </c>
      <c r="BK7" s="3">
        <v>49946.830171748559</v>
      </c>
      <c r="BL7" s="3">
        <v>0</v>
      </c>
      <c r="BM7" s="3">
        <v>1.2535416662841987</v>
      </c>
      <c r="BN7" s="3">
        <v>57356.363062288037</v>
      </c>
      <c r="BO7" s="3">
        <v>155174.41099775143</v>
      </c>
      <c r="BP7" s="3">
        <v>138290.63854959645</v>
      </c>
      <c r="BQ7" s="3">
        <v>7241676.8538991548</v>
      </c>
      <c r="BR7" s="3">
        <v>40079.779784460014</v>
      </c>
      <c r="BS7" s="3">
        <v>24549.426924807191</v>
      </c>
      <c r="BT7" s="3">
        <v>77669.611467539362</v>
      </c>
      <c r="BU7" s="3">
        <v>2901075.5150279342</v>
      </c>
      <c r="BV7" s="3">
        <v>52603.404769464265</v>
      </c>
      <c r="BW7" s="3">
        <v>15533.281603482119</v>
      </c>
      <c r="BX7" s="3">
        <v>0</v>
      </c>
      <c r="BY7" s="3">
        <v>70196.455942191504</v>
      </c>
      <c r="BZ7" s="3">
        <v>27923.442237990537</v>
      </c>
      <c r="CA7" s="3">
        <v>31217.361972036339</v>
      </c>
      <c r="CB7" s="3">
        <v>0</v>
      </c>
      <c r="CC7" s="3">
        <v>329427.25005204184</v>
      </c>
      <c r="CD7" s="3">
        <v>43703.747554643174</v>
      </c>
      <c r="CE7" s="3">
        <v>0</v>
      </c>
      <c r="CF7" s="3">
        <v>90786.618280511248</v>
      </c>
      <c r="CG7" s="3">
        <v>40445.348811087875</v>
      </c>
      <c r="CH7" s="3">
        <v>0</v>
      </c>
      <c r="CI7" s="3">
        <v>546.15848225346269</v>
      </c>
      <c r="CJ7" s="3">
        <v>60.188301849970102</v>
      </c>
      <c r="CK7" s="3">
        <v>3040.2730594795757</v>
      </c>
      <c r="CL7" s="3">
        <v>198.97576465691105</v>
      </c>
      <c r="CM7" s="3">
        <v>54885.427150832948</v>
      </c>
      <c r="CN7" s="3">
        <v>511.65028018403444</v>
      </c>
      <c r="CO7" s="3">
        <v>12455.98210663972</v>
      </c>
      <c r="CP7" s="3">
        <v>26.36298027420635</v>
      </c>
      <c r="CQ7" s="3">
        <v>145245.38549628126</v>
      </c>
      <c r="CR7" s="3">
        <v>54.595285733279177</v>
      </c>
      <c r="CS7" s="3">
        <v>19534.484688449327</v>
      </c>
      <c r="CT7" s="3">
        <v>7411.8898099565431</v>
      </c>
      <c r="CU7" s="3">
        <v>30065.972224370606</v>
      </c>
      <c r="CV7" s="3">
        <v>117.41526894509565</v>
      </c>
      <c r="CW7" s="3">
        <v>386.21048911859901</v>
      </c>
      <c r="CX7" s="3">
        <v>241.14311579001964</v>
      </c>
      <c r="CY7" s="3">
        <v>5884.6368150292337</v>
      </c>
      <c r="CZ7" s="3">
        <v>1715089.7407787698</v>
      </c>
      <c r="DA7" s="3">
        <v>114970.96128103006</v>
      </c>
      <c r="DB7" s="3">
        <v>206382.00447105622</v>
      </c>
      <c r="DC7" s="3">
        <v>13250.374048811987</v>
      </c>
      <c r="DD7" s="3">
        <v>366246.50409501349</v>
      </c>
      <c r="DE7" s="3">
        <v>58283.166592360423</v>
      </c>
      <c r="DF7" s="3">
        <v>757234.2001396002</v>
      </c>
      <c r="DG7" s="3">
        <v>301276.57046562189</v>
      </c>
      <c r="DH7" s="3">
        <v>591579.10181830893</v>
      </c>
      <c r="DI7" s="3">
        <v>0</v>
      </c>
      <c r="DJ7" s="3">
        <v>89733.630399664049</v>
      </c>
      <c r="DK7" s="3">
        <v>74208.198526673921</v>
      </c>
      <c r="DL7" s="3">
        <v>180010.41140842691</v>
      </c>
      <c r="DM7" s="3">
        <v>75274.220517250113</v>
      </c>
      <c r="DN7" s="3">
        <v>124246.21697021845</v>
      </c>
      <c r="DO7" s="3">
        <v>23247.584051805217</v>
      </c>
      <c r="DP7" s="3">
        <v>120101.05718344607</v>
      </c>
      <c r="DQ7" s="3">
        <v>1973.4137446704704</v>
      </c>
      <c r="DR7" s="3">
        <v>602155.67006211495</v>
      </c>
      <c r="DS7" s="3">
        <v>13503.829006847884</v>
      </c>
      <c r="DT7" s="3">
        <v>280057.35296601645</v>
      </c>
      <c r="DU7" s="3">
        <v>77740.70983850518</v>
      </c>
      <c r="DV7" s="3">
        <v>49.637778679423995</v>
      </c>
      <c r="DW7" s="3">
        <v>63897.790890727978</v>
      </c>
      <c r="DX7" s="3">
        <v>58317.324288050848</v>
      </c>
      <c r="DY7" s="3">
        <v>1603.4273963955857</v>
      </c>
      <c r="DZ7" s="3">
        <v>313.13277851805367</v>
      </c>
      <c r="EA7" s="3">
        <v>0</v>
      </c>
      <c r="EB7" s="3">
        <v>2285696.0126391421</v>
      </c>
      <c r="EC7" s="3">
        <v>579184.49536505924</v>
      </c>
      <c r="ED7" s="3">
        <v>0</v>
      </c>
      <c r="EE7" s="3">
        <v>0</v>
      </c>
      <c r="EF7" s="3">
        <v>0</v>
      </c>
      <c r="EG7" s="3">
        <v>47566.479078256802</v>
      </c>
      <c r="EH7" s="3">
        <v>3431.6571217062806</v>
      </c>
      <c r="EI7" s="3">
        <v>15986426.485755183</v>
      </c>
      <c r="EJ7" s="3">
        <v>28120.308239873262</v>
      </c>
      <c r="EK7" s="3">
        <v>1157749.4401404345</v>
      </c>
      <c r="EL7" s="3">
        <v>119620.83807747308</v>
      </c>
      <c r="EM7" s="3">
        <v>26527017.218508128</v>
      </c>
      <c r="EN7" s="3">
        <v>22997.425073527724</v>
      </c>
      <c r="EO7" s="3">
        <v>25588.523707747499</v>
      </c>
      <c r="EP7" s="3">
        <v>94508.117238272913</v>
      </c>
      <c r="EQ7" s="3">
        <v>11375.544183225977</v>
      </c>
      <c r="ER7" s="3">
        <v>13617.198939226419</v>
      </c>
      <c r="ES7" s="3">
        <v>421.42474520129855</v>
      </c>
      <c r="ET7" s="3">
        <v>15.178294597012727</v>
      </c>
      <c r="EU7" s="3">
        <v>767601.06261183659</v>
      </c>
      <c r="EV7" s="3">
        <v>603679.07215503592</v>
      </c>
      <c r="EW7" s="3">
        <v>63322792.686095603</v>
      </c>
      <c r="EX7" s="3">
        <v>14.455503461676702</v>
      </c>
      <c r="EY7" s="3">
        <v>0</v>
      </c>
      <c r="EZ7" s="3">
        <v>2748.7364290138312</v>
      </c>
      <c r="FA7" s="3">
        <v>111942.29734711905</v>
      </c>
      <c r="FB7" s="3">
        <v>240488.13277886627</v>
      </c>
      <c r="FC7" s="3">
        <v>3261.058562979289</v>
      </c>
      <c r="FD7" s="3">
        <v>112089.13619459553</v>
      </c>
      <c r="FE7" s="3">
        <v>0</v>
      </c>
      <c r="FF7" s="3">
        <v>2009345.6659490266</v>
      </c>
      <c r="FG7" s="3">
        <v>8828.9158106201048</v>
      </c>
      <c r="FH7" s="3">
        <v>1439983.025827616</v>
      </c>
      <c r="FI7" s="3">
        <v>1749.8426928547899</v>
      </c>
      <c r="FJ7" s="3">
        <v>2001.7615459503156</v>
      </c>
      <c r="FK7" s="3">
        <v>263758.27101024269</v>
      </c>
      <c r="FL7" s="3">
        <v>153050.10247747492</v>
      </c>
      <c r="FM7" s="3">
        <v>2946879.3875938733</v>
      </c>
      <c r="FN7" s="3">
        <v>0</v>
      </c>
      <c r="FO7" s="3">
        <v>8870.9299834626836</v>
      </c>
      <c r="FP7" s="3">
        <v>64687.324124489831</v>
      </c>
      <c r="FQ7" s="3">
        <v>27670.031427186845</v>
      </c>
      <c r="FR7" s="3">
        <v>0</v>
      </c>
      <c r="FS7" s="3">
        <v>0</v>
      </c>
      <c r="FT7" s="3">
        <v>173330.78405778171</v>
      </c>
      <c r="FU7" s="3">
        <v>31065.988472369358</v>
      </c>
      <c r="FV7" s="3">
        <v>3056052.6777499467</v>
      </c>
      <c r="FW7" s="3">
        <v>15290.378064687133</v>
      </c>
      <c r="FX7" s="3">
        <v>0</v>
      </c>
      <c r="FY7" s="3">
        <v>449513.86425062624</v>
      </c>
      <c r="FZ7" s="3">
        <v>190702.66537385146</v>
      </c>
      <c r="GA7" s="3">
        <v>2083714.9535932306</v>
      </c>
      <c r="GB7" s="3">
        <v>155922.75752130858</v>
      </c>
      <c r="GC7" s="3">
        <v>41282.968914196528</v>
      </c>
      <c r="GD7" s="3">
        <v>236050.89225112848</v>
      </c>
      <c r="GE7" s="3">
        <v>45800.237860301786</v>
      </c>
      <c r="GF7" s="3">
        <v>22356.654210694382</v>
      </c>
      <c r="GG7" s="3">
        <v>0</v>
      </c>
      <c r="GH7" s="3">
        <v>0</v>
      </c>
      <c r="GI7" s="3">
        <v>30.212527336525071</v>
      </c>
      <c r="GJ7" s="3">
        <v>133193.02512213722</v>
      </c>
      <c r="GK7" s="3">
        <v>71082.118451550952</v>
      </c>
      <c r="GL7" s="3">
        <v>32185.174230177188</v>
      </c>
      <c r="GM7" s="3">
        <v>2458.8736772296211</v>
      </c>
      <c r="GN7" s="3">
        <v>4657.3064668744846</v>
      </c>
      <c r="GO7" s="3">
        <v>72.55685058554711</v>
      </c>
      <c r="GP7" s="3">
        <v>0</v>
      </c>
      <c r="GQ7" s="3">
        <v>0</v>
      </c>
      <c r="GR7" s="3">
        <v>0</v>
      </c>
      <c r="GS7" s="3">
        <v>0</v>
      </c>
      <c r="GT7" s="3">
        <v>0</v>
      </c>
      <c r="GU7" s="3">
        <v>0</v>
      </c>
      <c r="GV7" s="3">
        <v>0</v>
      </c>
      <c r="GW7" s="3">
        <v>0</v>
      </c>
      <c r="GX7" s="3">
        <v>0</v>
      </c>
      <c r="GY7" s="3">
        <v>0</v>
      </c>
      <c r="GZ7" s="3">
        <v>0</v>
      </c>
      <c r="HA7" s="3">
        <v>0</v>
      </c>
      <c r="HB7" s="3">
        <v>0</v>
      </c>
      <c r="HC7" s="3">
        <v>0</v>
      </c>
      <c r="HD7" s="3">
        <v>0</v>
      </c>
      <c r="HE7" s="3">
        <v>0</v>
      </c>
      <c r="HF7" s="3">
        <v>197.47586128856338</v>
      </c>
      <c r="HG7" s="3">
        <v>0</v>
      </c>
      <c r="HH7" s="3">
        <v>125381.48087074327</v>
      </c>
      <c r="HI7" s="3">
        <v>0</v>
      </c>
      <c r="HJ7" s="3">
        <v>0</v>
      </c>
      <c r="HK7" s="3">
        <v>0</v>
      </c>
      <c r="HL7" s="3">
        <v>12131.096202669181</v>
      </c>
      <c r="HM7" s="3">
        <v>0</v>
      </c>
      <c r="HN7" s="3">
        <v>0</v>
      </c>
      <c r="HO7" s="3">
        <v>0</v>
      </c>
      <c r="HP7" s="3">
        <v>47.019786247022843</v>
      </c>
      <c r="HQ7" s="3">
        <v>8540.8941255674908</v>
      </c>
      <c r="HR7" s="3">
        <v>0</v>
      </c>
      <c r="HS7" s="3">
        <v>0</v>
      </c>
      <c r="HT7" s="3">
        <v>0</v>
      </c>
      <c r="HU7" s="3">
        <v>0</v>
      </c>
      <c r="HV7" s="3">
        <v>4069.8364609385958</v>
      </c>
      <c r="HW7" s="3">
        <v>195687.39341852462</v>
      </c>
      <c r="HX7" s="3">
        <v>208415.16048826301</v>
      </c>
      <c r="HY7" s="3">
        <v>5583.7283108158081</v>
      </c>
      <c r="HZ7" s="3">
        <v>14095.313888611639</v>
      </c>
      <c r="IA7" s="3">
        <v>17150.811034001326</v>
      </c>
      <c r="IB7" s="3">
        <v>55879.437488121534</v>
      </c>
      <c r="IC7" s="3">
        <v>113907.55380283794</v>
      </c>
      <c r="ID7" s="3">
        <v>12399.191777791659</v>
      </c>
      <c r="IE7" s="3">
        <v>508.11322467452561</v>
      </c>
      <c r="IF7" s="3">
        <v>45970.714182780743</v>
      </c>
      <c r="IG7" s="3">
        <v>369675.72008860437</v>
      </c>
      <c r="IH7" s="3">
        <v>557417.81146174669</v>
      </c>
      <c r="II7" s="3">
        <v>762.92294009968373</v>
      </c>
      <c r="IJ7" s="3">
        <v>45807.586122146946</v>
      </c>
      <c r="IK7" s="3">
        <v>6656.9402221481332</v>
      </c>
      <c r="IL7" s="3">
        <v>11707.776322274371</v>
      </c>
      <c r="IM7" s="3">
        <v>47360.718146099251</v>
      </c>
      <c r="IN7" s="3">
        <v>20029.055355566179</v>
      </c>
      <c r="IO7" s="3">
        <v>385.02747344814759</v>
      </c>
      <c r="IP7" s="3">
        <v>18245.23639149293</v>
      </c>
      <c r="IQ7" s="3">
        <v>63329.507386678531</v>
      </c>
      <c r="IR7" s="3">
        <v>3702.7989697467351</v>
      </c>
      <c r="IS7" s="3">
        <v>3.0134276431602864</v>
      </c>
      <c r="IT7" s="3">
        <v>558.97621279834516</v>
      </c>
      <c r="IU7" s="3">
        <v>14558.20116884918</v>
      </c>
      <c r="IV7" s="41">
        <f>SUM(C7:IU7)</f>
        <v>193975714.85084248</v>
      </c>
      <c r="IW7" s="42">
        <f>IV7-JB7</f>
        <v>0</v>
      </c>
      <c r="IX7" s="44">
        <f>SUMPRODUCT($C$1:$IU$1,$C7:$IU7)</f>
        <v>16994478.303865962</v>
      </c>
      <c r="IY7" s="44">
        <f>SUMPRODUCT($C$2:$IU$2,$C7:$IU7)</f>
        <v>3883778.8535763831</v>
      </c>
      <c r="IZ7" s="44">
        <f>SUMPRODUCT($C$3:$IU$3,$C7:$IU7)</f>
        <v>103459.55810764847</v>
      </c>
      <c r="JA7" s="44">
        <f>SUMPRODUCT($C$4:$IU$4,$C7:$IU7)</f>
        <v>172993998.1352925</v>
      </c>
      <c r="JB7" s="45">
        <f>SUM(IX7:JA7)</f>
        <v>193975714.85084251</v>
      </c>
      <c r="JC7" s="50">
        <f>IX7/SUM($IX7:$IZ7)</f>
        <v>0.80996605445878478</v>
      </c>
      <c r="JD7" s="50">
        <f t="shared" ref="JD7:JE7" si="16">IY7/SUM($IX7:$IZ7)</f>
        <v>0.18510300688113057</v>
      </c>
      <c r="JE7" s="50">
        <f t="shared" si="16"/>
        <v>4.930938660084587E-3</v>
      </c>
    </row>
    <row r="8" spans="1:265">
      <c r="A8" s="47">
        <f t="shared" ref="A8:A40" si="17">SUM(C8:IU8)</f>
        <v>196289422.89329988</v>
      </c>
      <c r="B8" s="6">
        <v>2018</v>
      </c>
      <c r="C8" s="3">
        <v>768461.18774721946</v>
      </c>
      <c r="D8" s="3">
        <v>1025637.704091502</v>
      </c>
      <c r="E8" s="3">
        <v>124780.32913003932</v>
      </c>
      <c r="F8" s="3">
        <v>0</v>
      </c>
      <c r="G8" s="3">
        <v>181371.87334878236</v>
      </c>
      <c r="H8" s="3">
        <v>1619319.3001877619</v>
      </c>
      <c r="I8" s="3">
        <v>2439438.0484965295</v>
      </c>
      <c r="J8" s="3">
        <v>14298.126885271835</v>
      </c>
      <c r="K8" s="3">
        <v>1388011.7847142646</v>
      </c>
      <c r="L8" s="3">
        <v>116.52837642412025</v>
      </c>
      <c r="M8" s="3">
        <v>19576589.158163186</v>
      </c>
      <c r="N8" s="3">
        <v>0</v>
      </c>
      <c r="O8" s="3">
        <v>0</v>
      </c>
      <c r="P8" s="3">
        <v>182167.61513656945</v>
      </c>
      <c r="Q8" s="3">
        <v>615734.29853596177</v>
      </c>
      <c r="R8" s="3">
        <v>7281.902193950229</v>
      </c>
      <c r="S8" s="3">
        <v>3318146.9111816841</v>
      </c>
      <c r="T8" s="3">
        <v>1727573.1289362281</v>
      </c>
      <c r="U8" s="3">
        <v>36327.633951454169</v>
      </c>
      <c r="V8" s="3">
        <v>7312359.9231941141</v>
      </c>
      <c r="W8" s="3">
        <v>1708.299341100419</v>
      </c>
      <c r="X8" s="3">
        <v>426655.37259048125</v>
      </c>
      <c r="Y8" s="3">
        <v>1714495.338816548</v>
      </c>
      <c r="Z8" s="3">
        <v>176.19346242034007</v>
      </c>
      <c r="AA8" s="3">
        <v>0</v>
      </c>
      <c r="AB8" s="3">
        <v>50857.207150496906</v>
      </c>
      <c r="AC8" s="3">
        <v>0</v>
      </c>
      <c r="AD8" s="3">
        <v>721783.9054570311</v>
      </c>
      <c r="AE8" s="3">
        <v>0</v>
      </c>
      <c r="AF8" s="3">
        <v>131101.03024177751</v>
      </c>
      <c r="AG8" s="3">
        <v>9678.9333781856221</v>
      </c>
      <c r="AH8" s="3">
        <v>0</v>
      </c>
      <c r="AI8" s="3">
        <v>0</v>
      </c>
      <c r="AJ8" s="3">
        <v>719452.27093605825</v>
      </c>
      <c r="AK8" s="3">
        <v>0</v>
      </c>
      <c r="AL8" s="3">
        <v>277723.79237314803</v>
      </c>
      <c r="AM8" s="3">
        <v>0</v>
      </c>
      <c r="AN8" s="3">
        <v>621882.32622487657</v>
      </c>
      <c r="AO8" s="3">
        <v>0</v>
      </c>
      <c r="AP8" s="3">
        <v>227464.39762956832</v>
      </c>
      <c r="AQ8" s="3">
        <v>194296.66350979518</v>
      </c>
      <c r="AR8" s="3">
        <v>975338.2707868641</v>
      </c>
      <c r="AS8" s="3">
        <v>543331.87076876347</v>
      </c>
      <c r="AT8" s="3">
        <v>40677.998597037789</v>
      </c>
      <c r="AU8" s="3">
        <v>0</v>
      </c>
      <c r="AV8" s="3">
        <v>120991.12926938551</v>
      </c>
      <c r="AW8" s="3">
        <v>1041385.3764497538</v>
      </c>
      <c r="AX8" s="3">
        <v>0</v>
      </c>
      <c r="AY8" s="3">
        <v>229856.3196809754</v>
      </c>
      <c r="AZ8" s="3">
        <v>642297.03736521781</v>
      </c>
      <c r="BA8" s="3">
        <v>71024.161165410551</v>
      </c>
      <c r="BB8" s="3">
        <v>30066.775618681462</v>
      </c>
      <c r="BC8" s="3">
        <v>38653.113266749147</v>
      </c>
      <c r="BD8" s="3">
        <v>0</v>
      </c>
      <c r="BE8" s="3">
        <v>223476.36741498153</v>
      </c>
      <c r="BF8" s="3">
        <v>8824.3745981940847</v>
      </c>
      <c r="BG8" s="3">
        <v>47277.658725076566</v>
      </c>
      <c r="BH8" s="3">
        <v>193109.70380525966</v>
      </c>
      <c r="BI8" s="3">
        <v>7.933162970094669E-2</v>
      </c>
      <c r="BJ8" s="3">
        <v>92046.228148078779</v>
      </c>
      <c r="BK8" s="3">
        <v>54551.144334510536</v>
      </c>
      <c r="BL8" s="3">
        <v>0</v>
      </c>
      <c r="BM8" s="3">
        <v>1.2568209887815394</v>
      </c>
      <c r="BN8" s="3">
        <v>71144.495707858994</v>
      </c>
      <c r="BO8" s="3">
        <v>165953.40806449254</v>
      </c>
      <c r="BP8" s="3">
        <v>25560.706596538963</v>
      </c>
      <c r="BQ8" s="3">
        <v>7301657.5463129636</v>
      </c>
      <c r="BR8" s="3">
        <v>41956.481938022931</v>
      </c>
      <c r="BS8" s="3">
        <v>24453.559251459665</v>
      </c>
      <c r="BT8" s="3">
        <v>84806.251699422006</v>
      </c>
      <c r="BU8" s="3">
        <v>2874239.8569040345</v>
      </c>
      <c r="BV8" s="3">
        <v>54031.060769536947</v>
      </c>
      <c r="BW8" s="3">
        <v>15869.421620222354</v>
      </c>
      <c r="BX8" s="3">
        <v>0</v>
      </c>
      <c r="BY8" s="3">
        <v>75861.612969180846</v>
      </c>
      <c r="BZ8" s="3">
        <v>29273.181005140192</v>
      </c>
      <c r="CA8" s="3">
        <v>32710.188106044574</v>
      </c>
      <c r="CB8" s="3">
        <v>0</v>
      </c>
      <c r="CC8" s="3">
        <v>328522.79058281664</v>
      </c>
      <c r="CD8" s="3">
        <v>44245.012699160616</v>
      </c>
      <c r="CE8" s="3">
        <v>0</v>
      </c>
      <c r="CF8" s="3">
        <v>89995.158558279756</v>
      </c>
      <c r="CG8" s="3">
        <v>40687.283720714775</v>
      </c>
      <c r="CH8" s="3">
        <v>0</v>
      </c>
      <c r="CI8" s="3">
        <v>1062.7388554232618</v>
      </c>
      <c r="CJ8" s="3">
        <v>124.94751072068898</v>
      </c>
      <c r="CK8" s="3">
        <v>2984.4937175458053</v>
      </c>
      <c r="CL8" s="3">
        <v>195.07466870641312</v>
      </c>
      <c r="CM8" s="3">
        <v>52992.629340199477</v>
      </c>
      <c r="CN8" s="3">
        <v>583.86462444884842</v>
      </c>
      <c r="CO8" s="3">
        <v>12613.893091422071</v>
      </c>
      <c r="CP8" s="3">
        <v>32.808264962115814</v>
      </c>
      <c r="CQ8" s="3">
        <v>139643.61481281472</v>
      </c>
      <c r="CR8" s="3">
        <v>53.346576188313712</v>
      </c>
      <c r="CS8" s="3">
        <v>18523.931403935025</v>
      </c>
      <c r="CT8" s="3">
        <v>7330.282034550095</v>
      </c>
      <c r="CU8" s="3">
        <v>29060.503133231476</v>
      </c>
      <c r="CV8" s="3">
        <v>115.34129763137248</v>
      </c>
      <c r="CW8" s="3">
        <v>366.81378003026401</v>
      </c>
      <c r="CX8" s="3">
        <v>238.32124233519261</v>
      </c>
      <c r="CY8" s="3">
        <v>5848.1315435038796</v>
      </c>
      <c r="CZ8" s="3">
        <v>1732978.7241333099</v>
      </c>
      <c r="DA8" s="3">
        <v>119604.24907507368</v>
      </c>
      <c r="DB8" s="3">
        <v>211000.71092597989</v>
      </c>
      <c r="DC8" s="3">
        <v>13824.912598167086</v>
      </c>
      <c r="DD8" s="3">
        <v>366513.36808441806</v>
      </c>
      <c r="DE8" s="3">
        <v>61671.184589185868</v>
      </c>
      <c r="DF8" s="3">
        <v>769222.55572018621</v>
      </c>
      <c r="DG8" s="3">
        <v>302714.90572659433</v>
      </c>
      <c r="DH8" s="3">
        <v>538989.41559217498</v>
      </c>
      <c r="DI8" s="3">
        <v>0</v>
      </c>
      <c r="DJ8" s="3">
        <v>127259.64401481624</v>
      </c>
      <c r="DK8" s="3">
        <v>104340.65400783245</v>
      </c>
      <c r="DL8" s="3">
        <v>161753.30942229254</v>
      </c>
      <c r="DM8" s="3">
        <v>80638.395157156221</v>
      </c>
      <c r="DN8" s="3">
        <v>129080.97820273734</v>
      </c>
      <c r="DO8" s="3">
        <v>22391.214243878407</v>
      </c>
      <c r="DP8" s="3">
        <v>122737.80876873191</v>
      </c>
      <c r="DQ8" s="3">
        <v>3253.4384294633005</v>
      </c>
      <c r="DR8" s="3">
        <v>580147.13945954223</v>
      </c>
      <c r="DS8" s="3">
        <v>16019.985071160627</v>
      </c>
      <c r="DT8" s="3">
        <v>318694.38494465838</v>
      </c>
      <c r="DU8" s="3">
        <v>79614.771945845045</v>
      </c>
      <c r="DV8" s="3">
        <v>80.799319989934219</v>
      </c>
      <c r="DW8" s="3">
        <v>76754.199339287938</v>
      </c>
      <c r="DX8" s="3">
        <v>52526.36801650421</v>
      </c>
      <c r="DY8" s="3">
        <v>1604.8855316949075</v>
      </c>
      <c r="DZ8" s="3">
        <v>332.34765915238887</v>
      </c>
      <c r="EA8" s="3">
        <v>0</v>
      </c>
      <c r="EB8" s="3">
        <v>2198983.4428412165</v>
      </c>
      <c r="EC8" s="3">
        <v>686943.15054994123</v>
      </c>
      <c r="ED8" s="3">
        <v>0</v>
      </c>
      <c r="EE8" s="3">
        <v>0</v>
      </c>
      <c r="EF8" s="3">
        <v>0</v>
      </c>
      <c r="EG8" s="3">
        <v>48438.525035858576</v>
      </c>
      <c r="EH8" s="3">
        <v>5899.0481459520706</v>
      </c>
      <c r="EI8" s="3">
        <v>16165063.18657968</v>
      </c>
      <c r="EJ8" s="3">
        <v>28155.893757492173</v>
      </c>
      <c r="EK8" s="3">
        <v>1172825.1887228235</v>
      </c>
      <c r="EL8" s="3">
        <v>120917.48510498409</v>
      </c>
      <c r="EM8" s="3">
        <v>25946143.822841544</v>
      </c>
      <c r="EN8" s="3">
        <v>30372.719917494498</v>
      </c>
      <c r="EO8" s="3">
        <v>36077.483868212155</v>
      </c>
      <c r="EP8" s="3">
        <v>111641.14354941373</v>
      </c>
      <c r="EQ8" s="3">
        <v>11203.768149466883</v>
      </c>
      <c r="ER8" s="3">
        <v>14252.394768417867</v>
      </c>
      <c r="ES8" s="3">
        <v>742.02394841026546</v>
      </c>
      <c r="ET8" s="3">
        <v>59.906516298311864</v>
      </c>
      <c r="EU8" s="3">
        <v>754692.17476449907</v>
      </c>
      <c r="EV8" s="3">
        <v>597597.91667986941</v>
      </c>
      <c r="EW8" s="3">
        <v>64563932.295541033</v>
      </c>
      <c r="EX8" s="3">
        <v>4.2464595589158103</v>
      </c>
      <c r="EY8" s="3">
        <v>0</v>
      </c>
      <c r="EZ8" s="3">
        <v>2806.1751263932338</v>
      </c>
      <c r="FA8" s="3">
        <v>114719.30400528276</v>
      </c>
      <c r="FB8" s="3">
        <v>248696.40388441924</v>
      </c>
      <c r="FC8" s="3">
        <v>6212.5435448730668</v>
      </c>
      <c r="FD8" s="3">
        <v>117872.71783835044</v>
      </c>
      <c r="FE8" s="3">
        <v>0</v>
      </c>
      <c r="FF8" s="3">
        <v>2045705.2160776323</v>
      </c>
      <c r="FG8" s="3">
        <v>15001.266755477773</v>
      </c>
      <c r="FH8" s="3">
        <v>1448918.8496621994</v>
      </c>
      <c r="FI8" s="3">
        <v>2685.7111223078527</v>
      </c>
      <c r="FJ8" s="3">
        <v>2021.7255019893628</v>
      </c>
      <c r="FK8" s="3">
        <v>264160.76713184064</v>
      </c>
      <c r="FL8" s="3">
        <v>153147.42455427849</v>
      </c>
      <c r="FM8" s="3">
        <v>2965983.6526450994</v>
      </c>
      <c r="FN8" s="3">
        <v>0</v>
      </c>
      <c r="FO8" s="3">
        <v>8870.9299834626836</v>
      </c>
      <c r="FP8" s="3">
        <v>64608.722706331777</v>
      </c>
      <c r="FQ8" s="3">
        <v>27658.56013669278</v>
      </c>
      <c r="FR8" s="3">
        <v>105.19825357470197</v>
      </c>
      <c r="FS8" s="3">
        <v>154.49211070750212</v>
      </c>
      <c r="FT8" s="3">
        <v>183774.08821522383</v>
      </c>
      <c r="FU8" s="3">
        <v>33053.196755141318</v>
      </c>
      <c r="FV8" s="3">
        <v>3109915.6371813277</v>
      </c>
      <c r="FW8" s="3">
        <v>15272.38295816686</v>
      </c>
      <c r="FX8" s="3">
        <v>0</v>
      </c>
      <c r="FY8" s="3">
        <v>460770.12249963701</v>
      </c>
      <c r="FZ8" s="3">
        <v>195935.58182702443</v>
      </c>
      <c r="GA8" s="3">
        <v>2176592.1547877807</v>
      </c>
      <c r="GB8" s="3">
        <v>165263.82957583468</v>
      </c>
      <c r="GC8" s="3">
        <v>43929.436944549605</v>
      </c>
      <c r="GD8" s="3">
        <v>251417.7383839534</v>
      </c>
      <c r="GE8" s="3">
        <v>60287.992938561045</v>
      </c>
      <c r="GF8" s="3">
        <v>30208.917268187812</v>
      </c>
      <c r="GG8" s="3">
        <v>0</v>
      </c>
      <c r="GH8" s="3">
        <v>0</v>
      </c>
      <c r="GI8" s="3">
        <v>56.042741723210746</v>
      </c>
      <c r="GJ8" s="3">
        <v>134367.7022719036</v>
      </c>
      <c r="GK8" s="3">
        <v>71770.821879486539</v>
      </c>
      <c r="GL8" s="3">
        <v>32519.463904624357</v>
      </c>
      <c r="GM8" s="3">
        <v>2471.1767580301462</v>
      </c>
      <c r="GN8" s="3">
        <v>7466.3185340386226</v>
      </c>
      <c r="GO8" s="3">
        <v>110.95859364106715</v>
      </c>
      <c r="GP8" s="3">
        <v>0</v>
      </c>
      <c r="GQ8" s="3">
        <v>0</v>
      </c>
      <c r="GR8" s="3">
        <v>0</v>
      </c>
      <c r="GS8" s="3">
        <v>0</v>
      </c>
      <c r="GT8" s="3">
        <v>0</v>
      </c>
      <c r="GU8" s="3">
        <v>0</v>
      </c>
      <c r="GV8" s="3">
        <v>0</v>
      </c>
      <c r="GW8" s="3">
        <v>0</v>
      </c>
      <c r="GX8" s="3">
        <v>0</v>
      </c>
      <c r="GY8" s="3">
        <v>0</v>
      </c>
      <c r="GZ8" s="3">
        <v>0</v>
      </c>
      <c r="HA8" s="3">
        <v>0</v>
      </c>
      <c r="HB8" s="3">
        <v>2.4156550186598649</v>
      </c>
      <c r="HC8" s="3">
        <v>70.941465669898093</v>
      </c>
      <c r="HD8" s="3">
        <v>0</v>
      </c>
      <c r="HE8" s="3">
        <v>0</v>
      </c>
      <c r="HF8" s="3">
        <v>199.93749011722807</v>
      </c>
      <c r="HG8" s="3">
        <v>0</v>
      </c>
      <c r="HH8" s="3">
        <v>126900.90699296119</v>
      </c>
      <c r="HI8" s="3">
        <v>0</v>
      </c>
      <c r="HJ8" s="3">
        <v>0</v>
      </c>
      <c r="HK8" s="3">
        <v>0</v>
      </c>
      <c r="HL8" s="3">
        <v>12280.437995250946</v>
      </c>
      <c r="HM8" s="3">
        <v>0</v>
      </c>
      <c r="HN8" s="3">
        <v>0</v>
      </c>
      <c r="HO8" s="3">
        <v>0</v>
      </c>
      <c r="HP8" s="3">
        <v>48.51576188820647</v>
      </c>
      <c r="HQ8" s="3">
        <v>8805.2838259191994</v>
      </c>
      <c r="HR8" s="3">
        <v>0</v>
      </c>
      <c r="HS8" s="3">
        <v>0</v>
      </c>
      <c r="HT8" s="3">
        <v>0</v>
      </c>
      <c r="HU8" s="3">
        <v>0</v>
      </c>
      <c r="HV8" s="3">
        <v>3965.9745890472409</v>
      </c>
      <c r="HW8" s="3">
        <v>189995.5986623333</v>
      </c>
      <c r="HX8" s="3">
        <v>204858.1762634163</v>
      </c>
      <c r="HY8" s="3">
        <v>10896.514925921174</v>
      </c>
      <c r="HZ8" s="3">
        <v>2962.226460875323</v>
      </c>
      <c r="IA8" s="3">
        <v>5194.0346694197624</v>
      </c>
      <c r="IB8" s="3">
        <v>72483.862681697792</v>
      </c>
      <c r="IC8" s="3">
        <v>118602.32740737639</v>
      </c>
      <c r="ID8" s="3">
        <v>16132.944696626133</v>
      </c>
      <c r="IE8" s="3">
        <v>528.88413257800516</v>
      </c>
      <c r="IF8" s="3">
        <v>44947.861639026713</v>
      </c>
      <c r="IG8" s="3">
        <v>364247.50959572382</v>
      </c>
      <c r="IH8" s="3">
        <v>564776.70547524386</v>
      </c>
      <c r="II8" s="3">
        <v>1500.3756031360531</v>
      </c>
      <c r="IJ8" s="3">
        <v>44023.318174006468</v>
      </c>
      <c r="IK8" s="3">
        <v>7001.7429016910555</v>
      </c>
      <c r="IL8" s="3">
        <v>11246.271900017429</v>
      </c>
      <c r="IM8" s="3">
        <v>46268.897958208698</v>
      </c>
      <c r="IN8" s="3">
        <v>20021.596529280043</v>
      </c>
      <c r="IO8" s="3">
        <v>756.80617668520995</v>
      </c>
      <c r="IP8" s="3">
        <v>17775.729756522393</v>
      </c>
      <c r="IQ8" s="3">
        <v>60807.3142632663</v>
      </c>
      <c r="IR8" s="3">
        <v>3607.0199306436593</v>
      </c>
      <c r="IS8" s="3">
        <v>5.9362195849445456</v>
      </c>
      <c r="IT8" s="3">
        <v>561.77686771304161</v>
      </c>
      <c r="IU8" s="3">
        <v>15196.849917705043</v>
      </c>
      <c r="IV8" s="41">
        <f t="shared" ref="IV8:IV40" si="18">SUM(C8:IU8)</f>
        <v>196289422.89329988</v>
      </c>
      <c r="IW8" s="42">
        <f t="shared" ref="IW8:IW40" si="19">IV8-JB8</f>
        <v>0</v>
      </c>
      <c r="IX8" s="44">
        <f t="shared" ref="IX8:IX40" si="20">SUMPRODUCT($C$1:$IU$1,$C8:$IU8)</f>
        <v>16911478.679567274</v>
      </c>
      <c r="IY8" s="44">
        <f t="shared" ref="IY8:IY40" si="21">SUMPRODUCT($C$2:$IU$2,$C8:$IU8)</f>
        <v>3975285.9843449462</v>
      </c>
      <c r="IZ8" s="44">
        <f t="shared" ref="IZ8:IZ40" si="22">SUMPRODUCT($C$3:$IU$3,$C8:$IU8)</f>
        <v>141830.2342269553</v>
      </c>
      <c r="JA8" s="44">
        <f t="shared" ref="JA8:JA40" si="23">SUMPRODUCT($C$4:$IU$4,$C8:$IU8)</f>
        <v>175260827.99516067</v>
      </c>
      <c r="JB8" s="45">
        <f t="shared" ref="JB8:JB40" si="24">SUM(IX8:JA8)</f>
        <v>196289422.89329985</v>
      </c>
      <c r="JC8" s="50">
        <f t="shared" ref="JC8:JC40" si="25">IX8/SUM($IX8:$IZ8)</f>
        <v>0.80421344181506726</v>
      </c>
      <c r="JD8" s="50">
        <f t="shared" ref="JD8:JD40" si="26">IY8/SUM($IX8:$IZ8)</f>
        <v>0.18904192142180262</v>
      </c>
      <c r="JE8" s="50">
        <f t="shared" ref="JE8:JE40" si="27">IZ8/SUM($IX8:$IZ8)</f>
        <v>6.744636763129897E-3</v>
      </c>
    </row>
    <row r="9" spans="1:265">
      <c r="A9" s="47">
        <f t="shared" si="17"/>
        <v>197445639.43219855</v>
      </c>
      <c r="B9" s="6">
        <v>2019</v>
      </c>
      <c r="C9" s="3">
        <v>772550.38853536465</v>
      </c>
      <c r="D9" s="3">
        <v>1050144.9946466279</v>
      </c>
      <c r="E9" s="3">
        <v>125473.63640327664</v>
      </c>
      <c r="F9" s="3">
        <v>0</v>
      </c>
      <c r="G9" s="3">
        <v>182286.43629126175</v>
      </c>
      <c r="H9" s="3">
        <v>1620310.067213488</v>
      </c>
      <c r="I9" s="3">
        <v>2448205.3047236097</v>
      </c>
      <c r="J9" s="3">
        <v>14493.639394906448</v>
      </c>
      <c r="K9" s="3">
        <v>1391951.3093875961</v>
      </c>
      <c r="L9" s="3">
        <v>122.99523098738457</v>
      </c>
      <c r="M9" s="3">
        <v>19733916.949823175</v>
      </c>
      <c r="N9" s="3">
        <v>0</v>
      </c>
      <c r="O9" s="3">
        <v>0</v>
      </c>
      <c r="P9" s="3">
        <v>82565.30563941531</v>
      </c>
      <c r="Q9" s="3">
        <v>657765.55339775549</v>
      </c>
      <c r="R9" s="3">
        <v>7258.3109912531399</v>
      </c>
      <c r="S9" s="3">
        <v>3371080.4791821791</v>
      </c>
      <c r="T9" s="3">
        <v>1749830.4567328615</v>
      </c>
      <c r="U9" s="3">
        <v>36860.63160079113</v>
      </c>
      <c r="V9" s="3">
        <v>7358980.6885668784</v>
      </c>
      <c r="W9" s="3">
        <v>1719.1413648193015</v>
      </c>
      <c r="X9" s="3">
        <v>408671.5388336578</v>
      </c>
      <c r="Y9" s="3">
        <v>1715828.2422595746</v>
      </c>
      <c r="Z9" s="3">
        <v>418.53924570781061</v>
      </c>
      <c r="AA9" s="3">
        <v>0</v>
      </c>
      <c r="AB9" s="3">
        <v>54246.244583639702</v>
      </c>
      <c r="AC9" s="3">
        <v>0</v>
      </c>
      <c r="AD9" s="3">
        <v>700957.81019929831</v>
      </c>
      <c r="AE9" s="3">
        <v>0</v>
      </c>
      <c r="AF9" s="3">
        <v>133455.52050575582</v>
      </c>
      <c r="AG9" s="3">
        <v>9589.0838681472742</v>
      </c>
      <c r="AH9" s="3">
        <v>0</v>
      </c>
      <c r="AI9" s="3">
        <v>0</v>
      </c>
      <c r="AJ9" s="3">
        <v>714038.07139124791</v>
      </c>
      <c r="AK9" s="3">
        <v>0</v>
      </c>
      <c r="AL9" s="3">
        <v>280547.26038872637</v>
      </c>
      <c r="AM9" s="3">
        <v>0</v>
      </c>
      <c r="AN9" s="3">
        <v>616270.62277317187</v>
      </c>
      <c r="AO9" s="3">
        <v>0</v>
      </c>
      <c r="AP9" s="3">
        <v>226000.57487885701</v>
      </c>
      <c r="AQ9" s="3">
        <v>194431.85181781981</v>
      </c>
      <c r="AR9" s="3">
        <v>985424.26700514276</v>
      </c>
      <c r="AS9" s="3">
        <v>551839.35311485198</v>
      </c>
      <c r="AT9" s="3">
        <v>40003.235420626399</v>
      </c>
      <c r="AU9" s="3">
        <v>0</v>
      </c>
      <c r="AV9" s="3">
        <v>115707.27669236159</v>
      </c>
      <c r="AW9" s="3">
        <v>1036290.7173438879</v>
      </c>
      <c r="AX9" s="3">
        <v>0</v>
      </c>
      <c r="AY9" s="3">
        <v>228646.40442031389</v>
      </c>
      <c r="AZ9" s="3">
        <v>649474.28729403729</v>
      </c>
      <c r="BA9" s="3">
        <v>71412.846153568113</v>
      </c>
      <c r="BB9" s="3">
        <v>29823.456110665204</v>
      </c>
      <c r="BC9" s="3">
        <v>38507.695620617873</v>
      </c>
      <c r="BD9" s="3">
        <v>0</v>
      </c>
      <c r="BE9" s="3">
        <v>224276.34140243725</v>
      </c>
      <c r="BF9" s="3">
        <v>1198.3173939433584</v>
      </c>
      <c r="BG9" s="3">
        <v>49031.056527049506</v>
      </c>
      <c r="BH9" s="3">
        <v>199617.28506740241</v>
      </c>
      <c r="BI9" s="3">
        <v>7.9517570487293937E-2</v>
      </c>
      <c r="BJ9" s="3">
        <v>89635.906610254315</v>
      </c>
      <c r="BK9" s="3">
        <v>59228.736554523239</v>
      </c>
      <c r="BL9" s="3">
        <v>0</v>
      </c>
      <c r="BM9" s="3">
        <v>1.2597790691673607</v>
      </c>
      <c r="BN9" s="3">
        <v>77688.881595300962</v>
      </c>
      <c r="BO9" s="3">
        <v>165957.8149541794</v>
      </c>
      <c r="BP9" s="3">
        <v>1542.1616590073545</v>
      </c>
      <c r="BQ9" s="3">
        <v>7364666.3578418121</v>
      </c>
      <c r="BR9" s="3">
        <v>43825.800922675917</v>
      </c>
      <c r="BS9" s="3">
        <v>24360.173373213373</v>
      </c>
      <c r="BT9" s="3">
        <v>92163.466728036627</v>
      </c>
      <c r="BU9" s="3">
        <v>2847758.1750894799</v>
      </c>
      <c r="BV9" s="3">
        <v>55465.358778249589</v>
      </c>
      <c r="BW9" s="3">
        <v>16208.892617005316</v>
      </c>
      <c r="BX9" s="3">
        <v>0</v>
      </c>
      <c r="BY9" s="3">
        <v>81424.055197434034</v>
      </c>
      <c r="BZ9" s="3">
        <v>30617.10605858752</v>
      </c>
      <c r="CA9" s="3">
        <v>34191.681719132634</v>
      </c>
      <c r="CB9" s="3">
        <v>0</v>
      </c>
      <c r="CC9" s="3">
        <v>327736.99927644816</v>
      </c>
      <c r="CD9" s="3">
        <v>44798.418363608354</v>
      </c>
      <c r="CE9" s="3">
        <v>0</v>
      </c>
      <c r="CF9" s="3">
        <v>89243.817842052275</v>
      </c>
      <c r="CG9" s="3">
        <v>40936.949895963793</v>
      </c>
      <c r="CH9" s="3">
        <v>0</v>
      </c>
      <c r="CI9" s="3">
        <v>1602.6921671504704</v>
      </c>
      <c r="CJ9" s="3">
        <v>192.21493087250477</v>
      </c>
      <c r="CK9" s="3">
        <v>2927.6012539305302</v>
      </c>
      <c r="CL9" s="3">
        <v>191.10093023744983</v>
      </c>
      <c r="CM9" s="3">
        <v>51056.933564657425</v>
      </c>
      <c r="CN9" s="3">
        <v>654.52087372182109</v>
      </c>
      <c r="CO9" s="3">
        <v>12782.517633531081</v>
      </c>
      <c r="CP9" s="3">
        <v>39.392443410157462</v>
      </c>
      <c r="CQ9" s="3">
        <v>133978.82354474635</v>
      </c>
      <c r="CR9" s="3">
        <v>52.042374470150719</v>
      </c>
      <c r="CS9" s="3">
        <v>17550.980341815597</v>
      </c>
      <c r="CT9" s="3">
        <v>7177.1299212854592</v>
      </c>
      <c r="CU9" s="3">
        <v>28042.7838580635</v>
      </c>
      <c r="CV9" s="3">
        <v>113.20422782879302</v>
      </c>
      <c r="CW9" s="3">
        <v>347.35670009729586</v>
      </c>
      <c r="CX9" s="3">
        <v>235.43350427547142</v>
      </c>
      <c r="CY9" s="3">
        <v>5810.2234223344713</v>
      </c>
      <c r="CZ9" s="3">
        <v>1752155.6791033547</v>
      </c>
      <c r="DA9" s="3">
        <v>124321.97903950512</v>
      </c>
      <c r="DB9" s="3">
        <v>216332.42387938837</v>
      </c>
      <c r="DC9" s="3">
        <v>14418.757420520475</v>
      </c>
      <c r="DD9" s="3">
        <v>367537.60022636945</v>
      </c>
      <c r="DE9" s="3">
        <v>64824.723774787242</v>
      </c>
      <c r="DF9" s="3">
        <v>780963.42125697061</v>
      </c>
      <c r="DG9" s="3">
        <v>304363.92812446639</v>
      </c>
      <c r="DH9" s="3">
        <v>486639.70548200287</v>
      </c>
      <c r="DI9" s="3">
        <v>0</v>
      </c>
      <c r="DJ9" s="3">
        <v>162582.37858293336</v>
      </c>
      <c r="DK9" s="3">
        <v>131953.95477301395</v>
      </c>
      <c r="DL9" s="3">
        <v>143379.40651918872</v>
      </c>
      <c r="DM9" s="3">
        <v>84991.81981255849</v>
      </c>
      <c r="DN9" s="3">
        <v>132605.94619791253</v>
      </c>
      <c r="DO9" s="3">
        <v>21453.184278541816</v>
      </c>
      <c r="DP9" s="3">
        <v>124577.72976479669</v>
      </c>
      <c r="DQ9" s="3">
        <v>4801.1326166504277</v>
      </c>
      <c r="DR9" s="3">
        <v>557536.84874273371</v>
      </c>
      <c r="DS9" s="3">
        <v>18621.792764711859</v>
      </c>
      <c r="DT9" s="3">
        <v>357577.75057487772</v>
      </c>
      <c r="DU9" s="3">
        <v>81262.546518515926</v>
      </c>
      <c r="DV9" s="3">
        <v>117.29969094910886</v>
      </c>
      <c r="DW9" s="3">
        <v>89288.277998984559</v>
      </c>
      <c r="DX9" s="3">
        <v>46876.600459572954</v>
      </c>
      <c r="DY9" s="3">
        <v>1604.858891459043</v>
      </c>
      <c r="DZ9" s="3">
        <v>371.27092656423071</v>
      </c>
      <c r="EA9" s="3">
        <v>0</v>
      </c>
      <c r="EB9" s="3">
        <v>2112330.4632576169</v>
      </c>
      <c r="EC9" s="3">
        <v>794468.81381340895</v>
      </c>
      <c r="ED9" s="3">
        <v>0</v>
      </c>
      <c r="EE9" s="3">
        <v>0</v>
      </c>
      <c r="EF9" s="3">
        <v>0</v>
      </c>
      <c r="EG9" s="3">
        <v>49151.053502674076</v>
      </c>
      <c r="EH9" s="3">
        <v>8972.3089448956489</v>
      </c>
      <c r="EI9" s="3">
        <v>16253803.586826144</v>
      </c>
      <c r="EJ9" s="3">
        <v>28108.385394705339</v>
      </c>
      <c r="EK9" s="3">
        <v>1183094.9903693532</v>
      </c>
      <c r="EL9" s="3">
        <v>121743.02562352896</v>
      </c>
      <c r="EM9" s="3">
        <v>25256226.502481442</v>
      </c>
      <c r="EN9" s="3">
        <v>42065.898657064798</v>
      </c>
      <c r="EO9" s="3">
        <v>48350.203100627768</v>
      </c>
      <c r="EP9" s="3">
        <v>132238.82157433132</v>
      </c>
      <c r="EQ9" s="3">
        <v>10957.801167616599</v>
      </c>
      <c r="ER9" s="3">
        <v>14702.68356008218</v>
      </c>
      <c r="ES9" s="3">
        <v>1171.5007607192658</v>
      </c>
      <c r="ET9" s="3">
        <v>117.2009577155065</v>
      </c>
      <c r="EU9" s="3">
        <v>739439.0767106947</v>
      </c>
      <c r="EV9" s="3">
        <v>591643.17768144351</v>
      </c>
      <c r="EW9" s="3">
        <v>65644673.538584173</v>
      </c>
      <c r="EX9" s="3">
        <v>0.86520729801445595</v>
      </c>
      <c r="EY9" s="3">
        <v>0</v>
      </c>
      <c r="EZ9" s="3">
        <v>7212.4787609133673</v>
      </c>
      <c r="FA9" s="3">
        <v>116609.39935044484</v>
      </c>
      <c r="FB9" s="3">
        <v>254743.47777135982</v>
      </c>
      <c r="FC9" s="3">
        <v>9657.1723778934884</v>
      </c>
      <c r="FD9" s="3">
        <v>124086.88352509044</v>
      </c>
      <c r="FE9" s="3">
        <v>0</v>
      </c>
      <c r="FF9" s="3">
        <v>2077427.28796547</v>
      </c>
      <c r="FG9" s="3">
        <v>22461.2632978398</v>
      </c>
      <c r="FH9" s="3">
        <v>1448512.4388710742</v>
      </c>
      <c r="FI9" s="3">
        <v>3625.8471656470633</v>
      </c>
      <c r="FJ9" s="3">
        <v>2041.1223502958285</v>
      </c>
      <c r="FK9" s="3">
        <v>264613.33462124888</v>
      </c>
      <c r="FL9" s="3">
        <v>153365.24066446754</v>
      </c>
      <c r="FM9" s="3">
        <v>2980813.3699235152</v>
      </c>
      <c r="FN9" s="3">
        <v>0</v>
      </c>
      <c r="FO9" s="3">
        <v>8870.9299834626836</v>
      </c>
      <c r="FP9" s="3">
        <v>64728.75728980788</v>
      </c>
      <c r="FQ9" s="3">
        <v>27706.349334256807</v>
      </c>
      <c r="FR9" s="3">
        <v>274.21425201811797</v>
      </c>
      <c r="FS9" s="3">
        <v>404.82285560157538</v>
      </c>
      <c r="FT9" s="3">
        <v>187547.82646985477</v>
      </c>
      <c r="FU9" s="3">
        <v>33759.824460866024</v>
      </c>
      <c r="FV9" s="3">
        <v>3150924.2566100955</v>
      </c>
      <c r="FW9" s="3">
        <v>15936.87952214432</v>
      </c>
      <c r="FX9" s="3">
        <v>0</v>
      </c>
      <c r="FY9" s="3">
        <v>470839.18355700991</v>
      </c>
      <c r="FZ9" s="3">
        <v>198340.41948462295</v>
      </c>
      <c r="GA9" s="3">
        <v>2243430.4826884926</v>
      </c>
      <c r="GB9" s="3">
        <v>171604.35055904542</v>
      </c>
      <c r="GC9" s="3">
        <v>45692.140619730955</v>
      </c>
      <c r="GD9" s="3">
        <v>260612.17060004722</v>
      </c>
      <c r="GE9" s="3">
        <v>77197.654314365835</v>
      </c>
      <c r="GF9" s="3">
        <v>41552.433799560073</v>
      </c>
      <c r="GG9" s="3">
        <v>2810.583601023834</v>
      </c>
      <c r="GH9" s="3">
        <v>0</v>
      </c>
      <c r="GI9" s="3">
        <v>95.19529242561515</v>
      </c>
      <c r="GJ9" s="3">
        <v>135232.24538612881</v>
      </c>
      <c r="GK9" s="3">
        <v>72279.521404468978</v>
      </c>
      <c r="GL9" s="3">
        <v>32786.131544629934</v>
      </c>
      <c r="GM9" s="3">
        <v>2483.1636632205373</v>
      </c>
      <c r="GN9" s="3">
        <v>10174.303912815212</v>
      </c>
      <c r="GO9" s="3">
        <v>149.98604825671691</v>
      </c>
      <c r="GP9" s="3">
        <v>0</v>
      </c>
      <c r="GQ9" s="3">
        <v>0</v>
      </c>
      <c r="GR9" s="3">
        <v>0</v>
      </c>
      <c r="GS9" s="3">
        <v>0</v>
      </c>
      <c r="GT9" s="3">
        <v>0</v>
      </c>
      <c r="GU9" s="3">
        <v>0</v>
      </c>
      <c r="GV9" s="3">
        <v>0</v>
      </c>
      <c r="GW9" s="3">
        <v>0</v>
      </c>
      <c r="GX9" s="3">
        <v>0</v>
      </c>
      <c r="GY9" s="3">
        <v>0</v>
      </c>
      <c r="GZ9" s="3">
        <v>0</v>
      </c>
      <c r="HA9" s="3">
        <v>0</v>
      </c>
      <c r="HB9" s="3">
        <v>6.3286801692041399</v>
      </c>
      <c r="HC9" s="3">
        <v>185.15823192862604</v>
      </c>
      <c r="HD9" s="3">
        <v>0</v>
      </c>
      <c r="HE9" s="3">
        <v>0</v>
      </c>
      <c r="HF9" s="3">
        <v>201.12913294751752</v>
      </c>
      <c r="HG9" s="3">
        <v>0</v>
      </c>
      <c r="HH9" s="3">
        <v>127613.89114725839</v>
      </c>
      <c r="HI9" s="3">
        <v>0</v>
      </c>
      <c r="HJ9" s="3">
        <v>0</v>
      </c>
      <c r="HK9" s="3">
        <v>0</v>
      </c>
      <c r="HL9" s="3">
        <v>12351.759160410906</v>
      </c>
      <c r="HM9" s="3">
        <v>0</v>
      </c>
      <c r="HN9" s="3">
        <v>0</v>
      </c>
      <c r="HO9" s="3">
        <v>0</v>
      </c>
      <c r="HP9" s="3">
        <v>49.513136897576238</v>
      </c>
      <c r="HQ9" s="3">
        <v>8979.0702145846353</v>
      </c>
      <c r="HR9" s="3">
        <v>0</v>
      </c>
      <c r="HS9" s="3">
        <v>0</v>
      </c>
      <c r="HT9" s="3">
        <v>0</v>
      </c>
      <c r="HU9" s="3">
        <v>0</v>
      </c>
      <c r="HV9" s="3">
        <v>3971.8245641704307</v>
      </c>
      <c r="HW9" s="3">
        <v>189541.99530178111</v>
      </c>
      <c r="HX9" s="3">
        <v>203442.28846068899</v>
      </c>
      <c r="HY9" s="3">
        <v>18701.343826274144</v>
      </c>
      <c r="HZ9" s="3">
        <v>1094.3001517967439</v>
      </c>
      <c r="IA9" s="3">
        <v>1286.7726970088447</v>
      </c>
      <c r="IB9" s="3">
        <v>89263.744665536055</v>
      </c>
      <c r="IC9" s="3">
        <v>123521.82599268417</v>
      </c>
      <c r="ID9" s="3">
        <v>21478.534507045606</v>
      </c>
      <c r="IE9" s="3">
        <v>549.06535449492276</v>
      </c>
      <c r="IF9" s="3">
        <v>43763.774943867415</v>
      </c>
      <c r="IG9" s="3">
        <v>358877.41540924</v>
      </c>
      <c r="IH9" s="3">
        <v>561204.09866753791</v>
      </c>
      <c r="II9" s="3">
        <v>2599.0089862833597</v>
      </c>
      <c r="IJ9" s="3">
        <v>42069.982169874376</v>
      </c>
      <c r="IK9" s="3">
        <v>7092.5082087097408</v>
      </c>
      <c r="IL9" s="3">
        <v>10743.856972447482</v>
      </c>
      <c r="IM9" s="3">
        <v>44597.199992351423</v>
      </c>
      <c r="IN9" s="3">
        <v>19035.985845654461</v>
      </c>
      <c r="IO9" s="3">
        <v>1310.1584229479552</v>
      </c>
      <c r="IP9" s="3">
        <v>16895.981558987594</v>
      </c>
      <c r="IQ9" s="3">
        <v>59265.480864768375</v>
      </c>
      <c r="IR9" s="3">
        <v>3420.5314631508945</v>
      </c>
      <c r="IS9" s="3">
        <v>10.303487544077409</v>
      </c>
      <c r="IT9" s="3">
        <v>527.22388917779881</v>
      </c>
      <c r="IU9" s="3">
        <v>15532.081089507605</v>
      </c>
      <c r="IV9" s="41">
        <f t="shared" si="18"/>
        <v>197445639.43219855</v>
      </c>
      <c r="IW9" s="42">
        <f t="shared" si="19"/>
        <v>0</v>
      </c>
      <c r="IX9" s="44">
        <f t="shared" si="20"/>
        <v>16962509.451556616</v>
      </c>
      <c r="IY9" s="44">
        <f t="shared" si="21"/>
        <v>4022407.676993846</v>
      </c>
      <c r="IZ9" s="44">
        <f t="shared" si="22"/>
        <v>195156.20311447358</v>
      </c>
      <c r="JA9" s="44">
        <f t="shared" si="23"/>
        <v>176265566.10053372</v>
      </c>
      <c r="JB9" s="45">
        <f t="shared" si="24"/>
        <v>197445639.43219864</v>
      </c>
      <c r="JC9" s="50">
        <f t="shared" si="25"/>
        <v>0.80087113892080264</v>
      </c>
      <c r="JD9" s="50">
        <f t="shared" si="26"/>
        <v>0.18991471908551935</v>
      </c>
      <c r="JE9" s="50">
        <f t="shared" si="27"/>
        <v>9.21414199367801E-3</v>
      </c>
    </row>
    <row r="10" spans="1:265">
      <c r="A10" s="47">
        <f t="shared" si="17"/>
        <v>198368525.96555614</v>
      </c>
      <c r="B10" s="6">
        <v>2020</v>
      </c>
      <c r="C10" s="3">
        <v>776323.71717130905</v>
      </c>
      <c r="D10" s="3">
        <v>1071233.3742560071</v>
      </c>
      <c r="E10" s="3">
        <v>126011.73342328501</v>
      </c>
      <c r="F10" s="3">
        <v>0</v>
      </c>
      <c r="G10" s="3">
        <v>183135.41404786162</v>
      </c>
      <c r="H10" s="3">
        <v>1618620.9327332505</v>
      </c>
      <c r="I10" s="3">
        <v>2455539.0855201031</v>
      </c>
      <c r="J10" s="3">
        <v>14674.177721251001</v>
      </c>
      <c r="K10" s="3">
        <v>1393779.9229625196</v>
      </c>
      <c r="L10" s="3">
        <v>129.23176442893757</v>
      </c>
      <c r="M10" s="3">
        <v>19852580.735460654</v>
      </c>
      <c r="N10" s="3">
        <v>0</v>
      </c>
      <c r="O10" s="3">
        <v>0</v>
      </c>
      <c r="P10" s="3">
        <v>26443.962031336079</v>
      </c>
      <c r="Q10" s="3">
        <v>687374.89349939779</v>
      </c>
      <c r="R10" s="3">
        <v>7231.4335856120297</v>
      </c>
      <c r="S10" s="3">
        <v>3444061.5530041689</v>
      </c>
      <c r="T10" s="3">
        <v>1783076.7823830151</v>
      </c>
      <c r="U10" s="3">
        <v>37676.726866937584</v>
      </c>
      <c r="V10" s="3">
        <v>7403017.5644381335</v>
      </c>
      <c r="W10" s="3">
        <v>1700.672877144644</v>
      </c>
      <c r="X10" s="3">
        <v>394141.0772986603</v>
      </c>
      <c r="Y10" s="3">
        <v>1715445.8424251825</v>
      </c>
      <c r="Z10" s="3">
        <v>752.06739852014096</v>
      </c>
      <c r="AA10" s="3">
        <v>0</v>
      </c>
      <c r="AB10" s="3">
        <v>57555.233735831425</v>
      </c>
      <c r="AC10" s="3">
        <v>0</v>
      </c>
      <c r="AD10" s="3">
        <v>679862.18773495965</v>
      </c>
      <c r="AE10" s="3">
        <v>0</v>
      </c>
      <c r="AF10" s="3">
        <v>135457.23948431143</v>
      </c>
      <c r="AG10" s="3">
        <v>9481.5007302423328</v>
      </c>
      <c r="AH10" s="3">
        <v>0</v>
      </c>
      <c r="AI10" s="3">
        <v>0</v>
      </c>
      <c r="AJ10" s="3">
        <v>708946.36749250814</v>
      </c>
      <c r="AK10" s="3">
        <v>0</v>
      </c>
      <c r="AL10" s="3">
        <v>283441.86184939893</v>
      </c>
      <c r="AM10" s="3">
        <v>0</v>
      </c>
      <c r="AN10" s="3">
        <v>611004.23438188841</v>
      </c>
      <c r="AO10" s="3">
        <v>0</v>
      </c>
      <c r="AP10" s="3">
        <v>224173.07704941594</v>
      </c>
      <c r="AQ10" s="3">
        <v>194434.32105883409</v>
      </c>
      <c r="AR10" s="3">
        <v>995632.14232609177</v>
      </c>
      <c r="AS10" s="3">
        <v>560568.47008672147</v>
      </c>
      <c r="AT10" s="3">
        <v>39338.927335187094</v>
      </c>
      <c r="AU10" s="3">
        <v>0</v>
      </c>
      <c r="AV10" s="3">
        <v>109465.89959430779</v>
      </c>
      <c r="AW10" s="3">
        <v>1029549.5298680199</v>
      </c>
      <c r="AX10" s="3">
        <v>0</v>
      </c>
      <c r="AY10" s="3">
        <v>226918.79987188458</v>
      </c>
      <c r="AZ10" s="3">
        <v>656798.48962586711</v>
      </c>
      <c r="BA10" s="3">
        <v>71732.670031880072</v>
      </c>
      <c r="BB10" s="3">
        <v>29516.145023299192</v>
      </c>
      <c r="BC10" s="3">
        <v>38320.05788419013</v>
      </c>
      <c r="BD10" s="3">
        <v>0</v>
      </c>
      <c r="BE10" s="3">
        <v>225200.41940369492</v>
      </c>
      <c r="BF10" s="3">
        <v>20.737005613459029</v>
      </c>
      <c r="BG10" s="3">
        <v>50967.466523980358</v>
      </c>
      <c r="BH10" s="3">
        <v>200634.41217198173</v>
      </c>
      <c r="BI10" s="3">
        <v>7.9687455828497261E-2</v>
      </c>
      <c r="BJ10" s="3">
        <v>87190.830354424674</v>
      </c>
      <c r="BK10" s="3">
        <v>63957.209583675416</v>
      </c>
      <c r="BL10" s="3">
        <v>0</v>
      </c>
      <c r="BM10" s="3">
        <v>1.2627498499733607</v>
      </c>
      <c r="BN10" s="3">
        <v>82810.05004121449</v>
      </c>
      <c r="BO10" s="3">
        <v>162562.16826225308</v>
      </c>
      <c r="BP10" s="3">
        <v>128.14284164469285</v>
      </c>
      <c r="BQ10" s="3">
        <v>7427956.2623297544</v>
      </c>
      <c r="BR10" s="3">
        <v>45649.529008045385</v>
      </c>
      <c r="BS10" s="3">
        <v>24258.693702712542</v>
      </c>
      <c r="BT10" s="3">
        <v>99753.203984794731</v>
      </c>
      <c r="BU10" s="3">
        <v>2821210.0619633966</v>
      </c>
      <c r="BV10" s="3">
        <v>56888.863848007284</v>
      </c>
      <c r="BW10" s="3">
        <v>16545.396240604878</v>
      </c>
      <c r="BX10" s="3">
        <v>0</v>
      </c>
      <c r="BY10" s="3">
        <v>86872.733176447349</v>
      </c>
      <c r="BZ10" s="3">
        <v>31927.975621842608</v>
      </c>
      <c r="CA10" s="3">
        <v>35634.55803983497</v>
      </c>
      <c r="CB10" s="3">
        <v>0</v>
      </c>
      <c r="CC10" s="3">
        <v>326998.04990802513</v>
      </c>
      <c r="CD10" s="3">
        <v>45360.36873196227</v>
      </c>
      <c r="CE10" s="3">
        <v>0</v>
      </c>
      <c r="CF10" s="3">
        <v>88513.723015601223</v>
      </c>
      <c r="CG10" s="3">
        <v>41196.358755484835</v>
      </c>
      <c r="CH10" s="3">
        <v>0</v>
      </c>
      <c r="CI10" s="3">
        <v>2163.8007803581359</v>
      </c>
      <c r="CJ10" s="3">
        <v>261.71627373188653</v>
      </c>
      <c r="CK10" s="3">
        <v>2869.6758448431033</v>
      </c>
      <c r="CL10" s="3">
        <v>187.060593415813</v>
      </c>
      <c r="CM10" s="3">
        <v>49086.174849573421</v>
      </c>
      <c r="CN10" s="3">
        <v>723.27595854302297</v>
      </c>
      <c r="CO10" s="3">
        <v>12961.206448212482</v>
      </c>
      <c r="CP10" s="3">
        <v>46.089974872150478</v>
      </c>
      <c r="CQ10" s="3">
        <v>128267.74865493683</v>
      </c>
      <c r="CR10" s="3">
        <v>50.655368217346826</v>
      </c>
      <c r="CS10" s="3">
        <v>16657.855067857701</v>
      </c>
      <c r="CT10" s="3">
        <v>6900.9121543582432</v>
      </c>
      <c r="CU10" s="3">
        <v>27016.061934247602</v>
      </c>
      <c r="CV10" s="3">
        <v>110.99082410417287</v>
      </c>
      <c r="CW10" s="3">
        <v>327.92419845375326</v>
      </c>
      <c r="CX10" s="3">
        <v>232.50407531148386</v>
      </c>
      <c r="CY10" s="3">
        <v>5771.2717582087471</v>
      </c>
      <c r="CZ10" s="3">
        <v>1771838.8165020244</v>
      </c>
      <c r="DA10" s="3">
        <v>129052.85447057092</v>
      </c>
      <c r="DB10" s="3">
        <v>222289.37173073788</v>
      </c>
      <c r="DC10" s="3">
        <v>15023.778999311708</v>
      </c>
      <c r="DD10" s="3">
        <v>371312.03273923771</v>
      </c>
      <c r="DE10" s="3">
        <v>67757.166743112481</v>
      </c>
      <c r="DF10" s="3">
        <v>795160.4574546743</v>
      </c>
      <c r="DG10" s="3">
        <v>307574.94047433947</v>
      </c>
      <c r="DH10" s="3">
        <v>436493.54835902818</v>
      </c>
      <c r="DI10" s="3">
        <v>0</v>
      </c>
      <c r="DJ10" s="3">
        <v>198915.33826152017</v>
      </c>
      <c r="DK10" s="3">
        <v>159307.28650806204</v>
      </c>
      <c r="DL10" s="3">
        <v>125432.06574599793</v>
      </c>
      <c r="DM10" s="3">
        <v>88770.862781534001</v>
      </c>
      <c r="DN10" s="3">
        <v>136115.26456227244</v>
      </c>
      <c r="DO10" s="3">
        <v>20387.443555224105</v>
      </c>
      <c r="DP10" s="3">
        <v>126517.40729794078</v>
      </c>
      <c r="DQ10" s="3">
        <v>6804.7073878235751</v>
      </c>
      <c r="DR10" s="3">
        <v>536495.09118448093</v>
      </c>
      <c r="DS10" s="3">
        <v>21603.639665372601</v>
      </c>
      <c r="DT10" s="3">
        <v>402427.76825523679</v>
      </c>
      <c r="DU10" s="3">
        <v>83316.884005921762</v>
      </c>
      <c r="DV10" s="3">
        <v>162.91621824196613</v>
      </c>
      <c r="DW10" s="3">
        <v>102980.7015956531</v>
      </c>
      <c r="DX10" s="3">
        <v>41731.132024638442</v>
      </c>
      <c r="DY10" s="3">
        <v>1604.6940913767189</v>
      </c>
      <c r="DZ10" s="3">
        <v>439.62085070073016</v>
      </c>
      <c r="EA10" s="3">
        <v>0</v>
      </c>
      <c r="EB10" s="3">
        <v>2029974.1573155276</v>
      </c>
      <c r="EC10" s="3">
        <v>903959.83722037752</v>
      </c>
      <c r="ED10" s="3">
        <v>0</v>
      </c>
      <c r="EE10" s="3">
        <v>0</v>
      </c>
      <c r="EF10" s="3">
        <v>0</v>
      </c>
      <c r="EG10" s="3">
        <v>50242.270620140167</v>
      </c>
      <c r="EH10" s="3">
        <v>13403.586226619904</v>
      </c>
      <c r="EI10" s="3">
        <v>16326735.461312892</v>
      </c>
      <c r="EJ10" s="3">
        <v>28044.090467412687</v>
      </c>
      <c r="EK10" s="3">
        <v>1194045.3122136921</v>
      </c>
      <c r="EL10" s="3">
        <v>122649.09604993525</v>
      </c>
      <c r="EM10" s="3">
        <v>24443225.876872584</v>
      </c>
      <c r="EN10" s="3">
        <v>59014.357247639833</v>
      </c>
      <c r="EO10" s="3">
        <v>65005.529078287153</v>
      </c>
      <c r="EP10" s="3">
        <v>156176.07239176508</v>
      </c>
      <c r="EQ10" s="3">
        <v>10640.285245928753</v>
      </c>
      <c r="ER10" s="3">
        <v>15032.948058196471</v>
      </c>
      <c r="ES10" s="3">
        <v>2360.5081397132453</v>
      </c>
      <c r="ET10" s="3">
        <v>183.24849869041537</v>
      </c>
      <c r="EU10" s="3">
        <v>720195.62898893736</v>
      </c>
      <c r="EV10" s="3">
        <v>585263.00359757559</v>
      </c>
      <c r="EW10" s="3">
        <v>66550844.600991242</v>
      </c>
      <c r="EX10" s="3">
        <v>0.10891627502420172</v>
      </c>
      <c r="EY10" s="3">
        <v>0</v>
      </c>
      <c r="EZ10" s="3">
        <v>18892.316899820784</v>
      </c>
      <c r="FA10" s="3">
        <v>118182.3574393023</v>
      </c>
      <c r="FB10" s="3">
        <v>260080.19099158852</v>
      </c>
      <c r="FC10" s="3">
        <v>13562.846972559377</v>
      </c>
      <c r="FD10" s="3">
        <v>128402.55358819493</v>
      </c>
      <c r="FE10" s="3">
        <v>0</v>
      </c>
      <c r="FF10" s="3">
        <v>2111046.0315638417</v>
      </c>
      <c r="FG10" s="3">
        <v>32144.115495973772</v>
      </c>
      <c r="FH10" s="3">
        <v>1451774.537116664</v>
      </c>
      <c r="FI10" s="3">
        <v>4598.3837456198899</v>
      </c>
      <c r="FJ10" s="3">
        <v>2062.67013156848</v>
      </c>
      <c r="FK10" s="3">
        <v>264474.69460129802</v>
      </c>
      <c r="FL10" s="3">
        <v>153547.47465412258</v>
      </c>
      <c r="FM10" s="3">
        <v>2991918.9096179684</v>
      </c>
      <c r="FN10" s="3">
        <v>0</v>
      </c>
      <c r="FO10" s="3">
        <v>8870.9299834626836</v>
      </c>
      <c r="FP10" s="3">
        <v>65196.571357176676</v>
      </c>
      <c r="FQ10" s="3">
        <v>27596.366428110741</v>
      </c>
      <c r="FR10" s="3">
        <v>517.74013863952621</v>
      </c>
      <c r="FS10" s="3">
        <v>767.77248464969432</v>
      </c>
      <c r="FT10" s="3">
        <v>190001.55736605052</v>
      </c>
      <c r="FU10" s="3">
        <v>34302.385383463741</v>
      </c>
      <c r="FV10" s="3">
        <v>3198098.8115267204</v>
      </c>
      <c r="FW10" s="3">
        <v>17038.72917975748</v>
      </c>
      <c r="FX10" s="3">
        <v>0</v>
      </c>
      <c r="FY10" s="3">
        <v>483238.43175952527</v>
      </c>
      <c r="FZ10" s="3">
        <v>200254.85573468733</v>
      </c>
      <c r="GA10" s="3">
        <v>2300268.8232406694</v>
      </c>
      <c r="GB10" s="3">
        <v>176019.54774075831</v>
      </c>
      <c r="GC10" s="3">
        <v>47039.746499523433</v>
      </c>
      <c r="GD10" s="3">
        <v>267090.06736096687</v>
      </c>
      <c r="GE10" s="3">
        <v>96816.13355987164</v>
      </c>
      <c r="GF10" s="3">
        <v>57032.258871501508</v>
      </c>
      <c r="GG10" s="3">
        <v>10785.534487070117</v>
      </c>
      <c r="GH10" s="3">
        <v>0</v>
      </c>
      <c r="GI10" s="3">
        <v>144.14197508596996</v>
      </c>
      <c r="GJ10" s="3">
        <v>135835.73632454695</v>
      </c>
      <c r="GK10" s="3">
        <v>72640.568264047499</v>
      </c>
      <c r="GL10" s="3">
        <v>32998.125821606605</v>
      </c>
      <c r="GM10" s="3">
        <v>2492.7597732624918</v>
      </c>
      <c r="GN10" s="3">
        <v>12959.052692857062</v>
      </c>
      <c r="GO10" s="3">
        <v>189.59086108409861</v>
      </c>
      <c r="GP10" s="3">
        <v>0</v>
      </c>
      <c r="GQ10" s="3">
        <v>0</v>
      </c>
      <c r="GR10" s="3">
        <v>0</v>
      </c>
      <c r="GS10" s="3">
        <v>0</v>
      </c>
      <c r="GT10" s="3">
        <v>0</v>
      </c>
      <c r="GU10" s="3">
        <v>0</v>
      </c>
      <c r="GV10" s="3">
        <v>0</v>
      </c>
      <c r="GW10" s="3">
        <v>0</v>
      </c>
      <c r="GX10" s="3">
        <v>0</v>
      </c>
      <c r="GY10" s="3">
        <v>0</v>
      </c>
      <c r="GZ10" s="3">
        <v>0</v>
      </c>
      <c r="HA10" s="3">
        <v>0</v>
      </c>
      <c r="HB10" s="3">
        <v>11.974673983287184</v>
      </c>
      <c r="HC10" s="3">
        <v>350.68667132219599</v>
      </c>
      <c r="HD10" s="3">
        <v>0</v>
      </c>
      <c r="HE10" s="3">
        <v>0</v>
      </c>
      <c r="HF10" s="3">
        <v>202.39782982253337</v>
      </c>
      <c r="HG10" s="3">
        <v>0</v>
      </c>
      <c r="HH10" s="3">
        <v>128375.82034905521</v>
      </c>
      <c r="HI10" s="3">
        <v>0</v>
      </c>
      <c r="HJ10" s="3">
        <v>0</v>
      </c>
      <c r="HK10" s="3">
        <v>0</v>
      </c>
      <c r="HL10" s="3">
        <v>12427.81474814892</v>
      </c>
      <c r="HM10" s="3">
        <v>0</v>
      </c>
      <c r="HN10" s="3">
        <v>0</v>
      </c>
      <c r="HO10" s="3">
        <v>0</v>
      </c>
      <c r="HP10" s="3">
        <v>50.313479409561744</v>
      </c>
      <c r="HQ10" s="3">
        <v>9117.1629584987113</v>
      </c>
      <c r="HR10" s="3">
        <v>0</v>
      </c>
      <c r="HS10" s="3">
        <v>0</v>
      </c>
      <c r="HT10" s="3">
        <v>0</v>
      </c>
      <c r="HU10" s="3">
        <v>0</v>
      </c>
      <c r="HV10" s="3">
        <v>3984.9660268242228</v>
      </c>
      <c r="HW10" s="3">
        <v>190421.08930356323</v>
      </c>
      <c r="HX10" s="3">
        <v>202254.41149206788</v>
      </c>
      <c r="HY10" s="3">
        <v>30184.026793512192</v>
      </c>
      <c r="HZ10" s="3">
        <v>816.99709973825827</v>
      </c>
      <c r="IA10" s="3">
        <v>642.5865032586878</v>
      </c>
      <c r="IB10" s="3">
        <v>106473.78999040612</v>
      </c>
      <c r="IC10" s="3">
        <v>128835.97340103643</v>
      </c>
      <c r="ID10" s="3">
        <v>29208.487443249873</v>
      </c>
      <c r="IE10" s="3">
        <v>568.98913592332099</v>
      </c>
      <c r="IF10" s="3">
        <v>42446.382239837367</v>
      </c>
      <c r="IG10" s="3">
        <v>354517.02196846117</v>
      </c>
      <c r="IH10" s="3">
        <v>542672.66602862848</v>
      </c>
      <c r="II10" s="3">
        <v>4239.9537867317731</v>
      </c>
      <c r="IJ10" s="3">
        <v>40587.287558213975</v>
      </c>
      <c r="IK10" s="3">
        <v>6908.5302893011267</v>
      </c>
      <c r="IL10" s="3">
        <v>10364.060826543744</v>
      </c>
      <c r="IM10" s="3">
        <v>42851.331988536782</v>
      </c>
      <c r="IN10" s="3">
        <v>17797.323828335837</v>
      </c>
      <c r="IO10" s="3">
        <v>2135.8573630485698</v>
      </c>
      <c r="IP10" s="3">
        <v>15958.846987250974</v>
      </c>
      <c r="IQ10" s="3">
        <v>58534.833537518498</v>
      </c>
      <c r="IR10" s="3">
        <v>3216.8984285962779</v>
      </c>
      <c r="IS10" s="3">
        <v>16.84729146910173</v>
      </c>
      <c r="IT10" s="3">
        <v>472.83981692974953</v>
      </c>
      <c r="IU10" s="3">
        <v>15461.165419745892</v>
      </c>
      <c r="IV10" s="41">
        <f t="shared" si="18"/>
        <v>198368525.96555614</v>
      </c>
      <c r="IW10" s="42">
        <f t="shared" si="19"/>
        <v>0</v>
      </c>
      <c r="IX10" s="44">
        <f t="shared" si="20"/>
        <v>17068023.933921352</v>
      </c>
      <c r="IY10" s="44">
        <f t="shared" si="21"/>
        <v>4066916.9878360541</v>
      </c>
      <c r="IZ10" s="44">
        <f t="shared" si="22"/>
        <v>269340.23678003775</v>
      </c>
      <c r="JA10" s="44">
        <f t="shared" si="23"/>
        <v>176964244.80701876</v>
      </c>
      <c r="JB10" s="45">
        <f t="shared" si="24"/>
        <v>198368525.9655562</v>
      </c>
      <c r="JC10" s="50">
        <f t="shared" si="25"/>
        <v>0.79741168635852522</v>
      </c>
      <c r="JD10" s="50">
        <f t="shared" si="26"/>
        <v>0.19000483864481002</v>
      </c>
      <c r="JE10" s="50">
        <f t="shared" si="27"/>
        <v>1.2583474996664724E-2</v>
      </c>
    </row>
    <row r="11" spans="1:265">
      <c r="A11" s="47">
        <f t="shared" si="17"/>
        <v>197888825.83486322</v>
      </c>
      <c r="B11" s="6">
        <v>2021</v>
      </c>
      <c r="C11" s="3">
        <v>779476.95840338734</v>
      </c>
      <c r="D11" s="3">
        <v>1091098.7340653245</v>
      </c>
      <c r="E11" s="3">
        <v>126387.66133264206</v>
      </c>
      <c r="F11" s="3">
        <v>0</v>
      </c>
      <c r="G11" s="3">
        <v>183867.59219253546</v>
      </c>
      <c r="H11" s="3">
        <v>1615255.7050969012</v>
      </c>
      <c r="I11" s="3">
        <v>2461317.4178882921</v>
      </c>
      <c r="J11" s="3">
        <v>14858.21649641542</v>
      </c>
      <c r="K11" s="3">
        <v>1394228.0753167488</v>
      </c>
      <c r="L11" s="3">
        <v>135.1685202673946</v>
      </c>
      <c r="M11" s="3">
        <v>19949401.653403491</v>
      </c>
      <c r="N11" s="3">
        <v>0</v>
      </c>
      <c r="O11" s="3">
        <v>0</v>
      </c>
      <c r="P11" s="3">
        <v>4990.9378184900979</v>
      </c>
      <c r="Q11" s="3">
        <v>707176.48761823587</v>
      </c>
      <c r="R11" s="3">
        <v>7201.1843681628761</v>
      </c>
      <c r="S11" s="3">
        <v>3529367.6115823006</v>
      </c>
      <c r="T11" s="3">
        <v>1825145.3481002825</v>
      </c>
      <c r="U11" s="3">
        <v>38649.941592880481</v>
      </c>
      <c r="V11" s="3">
        <v>7447440.647445078</v>
      </c>
      <c r="W11" s="3">
        <v>1657.958123834803</v>
      </c>
      <c r="X11" s="3">
        <v>382984.24517317157</v>
      </c>
      <c r="Y11" s="3">
        <v>1714558.37281784</v>
      </c>
      <c r="Z11" s="3">
        <v>1225.289870362888</v>
      </c>
      <c r="AA11" s="3">
        <v>0</v>
      </c>
      <c r="AB11" s="3">
        <v>60807.254857112013</v>
      </c>
      <c r="AC11" s="3">
        <v>0</v>
      </c>
      <c r="AD11" s="3">
        <v>660401.96066573681</v>
      </c>
      <c r="AE11" s="3">
        <v>0</v>
      </c>
      <c r="AF11" s="3">
        <v>137553.93186615009</v>
      </c>
      <c r="AG11" s="3">
        <v>9386.1829654176236</v>
      </c>
      <c r="AH11" s="3">
        <v>0</v>
      </c>
      <c r="AI11" s="3">
        <v>0</v>
      </c>
      <c r="AJ11" s="3">
        <v>704006.65459617134</v>
      </c>
      <c r="AK11" s="3">
        <v>0</v>
      </c>
      <c r="AL11" s="3">
        <v>286089.31982836674</v>
      </c>
      <c r="AM11" s="3">
        <v>0</v>
      </c>
      <c r="AN11" s="3">
        <v>605976.51699973119</v>
      </c>
      <c r="AO11" s="3">
        <v>0</v>
      </c>
      <c r="AP11" s="3">
        <v>222359.49395916503</v>
      </c>
      <c r="AQ11" s="3">
        <v>194450.36197732194</v>
      </c>
      <c r="AR11" s="3">
        <v>1005655.1221337963</v>
      </c>
      <c r="AS11" s="3">
        <v>569437.37292705232</v>
      </c>
      <c r="AT11" s="3">
        <v>38682.367143888914</v>
      </c>
      <c r="AU11" s="3">
        <v>0</v>
      </c>
      <c r="AV11" s="3">
        <v>103208.26849879604</v>
      </c>
      <c r="AW11" s="3">
        <v>1022891.5227567753</v>
      </c>
      <c r="AX11" s="3">
        <v>0</v>
      </c>
      <c r="AY11" s="3">
        <v>225070.34151680625</v>
      </c>
      <c r="AZ11" s="3">
        <v>664108.5866027103</v>
      </c>
      <c r="BA11" s="3">
        <v>72025.576959299578</v>
      </c>
      <c r="BB11" s="3">
        <v>29238.006374902943</v>
      </c>
      <c r="BC11" s="3">
        <v>38168.81265731134</v>
      </c>
      <c r="BD11" s="3">
        <v>0</v>
      </c>
      <c r="BE11" s="3">
        <v>226154.22309841975</v>
      </c>
      <c r="BF11" s="3">
        <v>2.1926990473819539E-5</v>
      </c>
      <c r="BG11" s="3">
        <v>54020.977539581319</v>
      </c>
      <c r="BH11" s="3">
        <v>196392.23476917637</v>
      </c>
      <c r="BI11" s="3">
        <v>7.9842085552357916E-2</v>
      </c>
      <c r="BJ11" s="3">
        <v>84724.164815622513</v>
      </c>
      <c r="BK11" s="3">
        <v>68737.615700081224</v>
      </c>
      <c r="BL11" s="3">
        <v>0</v>
      </c>
      <c r="BM11" s="3">
        <v>1.2656945652027924</v>
      </c>
      <c r="BN11" s="3">
        <v>88476.166072720589</v>
      </c>
      <c r="BO11" s="3">
        <v>157873.83110286476</v>
      </c>
      <c r="BP11" s="3">
        <v>0.49898651959841717</v>
      </c>
      <c r="BQ11" s="3">
        <v>7487055.7199676353</v>
      </c>
      <c r="BR11" s="3">
        <v>47365.340014690773</v>
      </c>
      <c r="BS11" s="3">
        <v>24131.00693533419</v>
      </c>
      <c r="BT11" s="3">
        <v>107312.50566022123</v>
      </c>
      <c r="BU11" s="3">
        <v>2793719.7591302372</v>
      </c>
      <c r="BV11" s="3">
        <v>58264.032455752167</v>
      </c>
      <c r="BW11" s="3">
        <v>16870.44769692788</v>
      </c>
      <c r="BX11" s="3">
        <v>0</v>
      </c>
      <c r="BY11" s="3">
        <v>92444.739779228301</v>
      </c>
      <c r="BZ11" s="3">
        <v>33163.52787434544</v>
      </c>
      <c r="CA11" s="3">
        <v>36997.610072095536</v>
      </c>
      <c r="CB11" s="3">
        <v>0</v>
      </c>
      <c r="CC11" s="3">
        <v>326156.28042026004</v>
      </c>
      <c r="CD11" s="3">
        <v>45924.872402574045</v>
      </c>
      <c r="CE11" s="3">
        <v>0</v>
      </c>
      <c r="CF11" s="3">
        <v>87767.268816748387</v>
      </c>
      <c r="CG11" s="3">
        <v>41456.889596839756</v>
      </c>
      <c r="CH11" s="3">
        <v>0</v>
      </c>
      <c r="CI11" s="3">
        <v>2737.2212091809397</v>
      </c>
      <c r="CJ11" s="3">
        <v>332.39613110641159</v>
      </c>
      <c r="CK11" s="3">
        <v>2809.6044502368286</v>
      </c>
      <c r="CL11" s="3">
        <v>182.88226047632739</v>
      </c>
      <c r="CM11" s="3">
        <v>47091.137181389779</v>
      </c>
      <c r="CN11" s="3">
        <v>788.74497115581505</v>
      </c>
      <c r="CO11" s="3">
        <v>13148.045057386295</v>
      </c>
      <c r="CP11" s="3">
        <v>52.814308966503205</v>
      </c>
      <c r="CQ11" s="3">
        <v>122456.30748899092</v>
      </c>
      <c r="CR11" s="3">
        <v>49.127073016296663</v>
      </c>
      <c r="CS11" s="3">
        <v>15885.202792086649</v>
      </c>
      <c r="CT11" s="3">
        <v>6440.2778325161762</v>
      </c>
      <c r="CU11" s="3">
        <v>25974.654210629142</v>
      </c>
      <c r="CV11" s="3">
        <v>108.63577679915952</v>
      </c>
      <c r="CW11" s="3">
        <v>308.48689841560684</v>
      </c>
      <c r="CX11" s="3">
        <v>229.46808806882729</v>
      </c>
      <c r="CY11" s="3">
        <v>5727.7529624298713</v>
      </c>
      <c r="CZ11" s="3">
        <v>1788532.1904896109</v>
      </c>
      <c r="DA11" s="3">
        <v>133600.55166594256</v>
      </c>
      <c r="DB11" s="3">
        <v>228327.66272137951</v>
      </c>
      <c r="DC11" s="3">
        <v>15611.367432016954</v>
      </c>
      <c r="DD11" s="3">
        <v>376674.97389217711</v>
      </c>
      <c r="DE11" s="3">
        <v>69987.201942687243</v>
      </c>
      <c r="DF11" s="3">
        <v>808120.69128412427</v>
      </c>
      <c r="DG11" s="3">
        <v>311154.45463222137</v>
      </c>
      <c r="DH11" s="3">
        <v>387159.60768132732</v>
      </c>
      <c r="DI11" s="3">
        <v>0</v>
      </c>
      <c r="DJ11" s="3">
        <v>235087.74745334781</v>
      </c>
      <c r="DK11" s="3">
        <v>185800.73258312032</v>
      </c>
      <c r="DL11" s="3">
        <v>108290.45750220148</v>
      </c>
      <c r="DM11" s="3">
        <v>91842.048250707012</v>
      </c>
      <c r="DN11" s="3">
        <v>139712.49882077033</v>
      </c>
      <c r="DO11" s="3">
        <v>19105.030545363723</v>
      </c>
      <c r="DP11" s="3">
        <v>128069.57209569593</v>
      </c>
      <c r="DQ11" s="3">
        <v>9096.4315064209586</v>
      </c>
      <c r="DR11" s="3">
        <v>515538.22402785975</v>
      </c>
      <c r="DS11" s="3">
        <v>24643.588911730742</v>
      </c>
      <c r="DT11" s="3">
        <v>445383.36063212034</v>
      </c>
      <c r="DU11" s="3">
        <v>85380.418502360073</v>
      </c>
      <c r="DV11" s="3">
        <v>215.08854847708801</v>
      </c>
      <c r="DW11" s="3">
        <v>116431.71880041</v>
      </c>
      <c r="DX11" s="3">
        <v>37343.341949607769</v>
      </c>
      <c r="DY11" s="3">
        <v>1603.1839433841089</v>
      </c>
      <c r="DZ11" s="3">
        <v>551.97832695365923</v>
      </c>
      <c r="EA11" s="3">
        <v>0</v>
      </c>
      <c r="EB11" s="3">
        <v>1950356.8696820929</v>
      </c>
      <c r="EC11" s="3">
        <v>1012214.7579590102</v>
      </c>
      <c r="ED11" s="3">
        <v>0</v>
      </c>
      <c r="EE11" s="3">
        <v>0</v>
      </c>
      <c r="EF11" s="3">
        <v>0</v>
      </c>
      <c r="EG11" s="3">
        <v>51544.414842860751</v>
      </c>
      <c r="EH11" s="3">
        <v>19564.63634156479</v>
      </c>
      <c r="EI11" s="3">
        <v>16408483.537726851</v>
      </c>
      <c r="EJ11" s="3">
        <v>28056.180572920464</v>
      </c>
      <c r="EK11" s="3">
        <v>1207555.1252427374</v>
      </c>
      <c r="EL11" s="3">
        <v>123826.81000160646</v>
      </c>
      <c r="EM11" s="3">
        <v>23306497.906525724</v>
      </c>
      <c r="EN11" s="3">
        <v>81196.485105903528</v>
      </c>
      <c r="EO11" s="3">
        <v>87214.090482762593</v>
      </c>
      <c r="EP11" s="3">
        <v>182956.96162677358</v>
      </c>
      <c r="EQ11" s="3">
        <v>10184.924786588637</v>
      </c>
      <c r="ER11" s="3">
        <v>15122.947039948345</v>
      </c>
      <c r="ES11" s="3">
        <v>4100.2666024386172</v>
      </c>
      <c r="ET11" s="3">
        <v>324.51569384660775</v>
      </c>
      <c r="EU11" s="3">
        <v>691572.81386938808</v>
      </c>
      <c r="EV11" s="3">
        <v>575226.75220304704</v>
      </c>
      <c r="EW11" s="3">
        <v>66298103.751820974</v>
      </c>
      <c r="EX11" s="3">
        <v>2201.1906293595894</v>
      </c>
      <c r="EY11" s="3">
        <v>0</v>
      </c>
      <c r="EZ11" s="3">
        <v>38513.889366832896</v>
      </c>
      <c r="FA11" s="3">
        <v>117622.10813213667</v>
      </c>
      <c r="FB11" s="3">
        <v>260421.9057089469</v>
      </c>
      <c r="FC11" s="3">
        <v>21142.002605341539</v>
      </c>
      <c r="FD11" s="3">
        <v>129923.7791533766</v>
      </c>
      <c r="FE11" s="3">
        <v>0</v>
      </c>
      <c r="FF11" s="3">
        <v>2107943.9119474627</v>
      </c>
      <c r="FG11" s="3">
        <v>45037.265937153796</v>
      </c>
      <c r="FH11" s="3">
        <v>1472268.4173455704</v>
      </c>
      <c r="FI11" s="3">
        <v>5658.1174765504702</v>
      </c>
      <c r="FJ11" s="3">
        <v>2094.8193530853541</v>
      </c>
      <c r="FK11" s="3">
        <v>266127.1581839759</v>
      </c>
      <c r="FL11" s="3">
        <v>154358.06802062783</v>
      </c>
      <c r="FM11" s="3">
        <v>3022169.4139432469</v>
      </c>
      <c r="FN11" s="3">
        <v>0</v>
      </c>
      <c r="FO11" s="3">
        <v>8870.9299834626836</v>
      </c>
      <c r="FP11" s="3">
        <v>65652.95767387902</v>
      </c>
      <c r="FQ11" s="3">
        <v>27788.974835681394</v>
      </c>
      <c r="FR11" s="3">
        <v>846.12378389004766</v>
      </c>
      <c r="FS11" s="3">
        <v>1269.5734567629463</v>
      </c>
      <c r="FT11" s="3">
        <v>194157.6048652418</v>
      </c>
      <c r="FU11" s="3">
        <v>35142.043666811005</v>
      </c>
      <c r="FV11" s="3">
        <v>3264465.9263842897</v>
      </c>
      <c r="FW11" s="3">
        <v>18546.447623448566</v>
      </c>
      <c r="FX11" s="3">
        <v>0</v>
      </c>
      <c r="FY11" s="3">
        <v>500117.64481031877</v>
      </c>
      <c r="FZ11" s="3">
        <v>203049.63236917771</v>
      </c>
      <c r="GA11" s="3">
        <v>2370477.0184855596</v>
      </c>
      <c r="GB11" s="3">
        <v>181051.14879834605</v>
      </c>
      <c r="GC11" s="3">
        <v>48584.680319243707</v>
      </c>
      <c r="GD11" s="3">
        <v>275186.03066261997</v>
      </c>
      <c r="GE11" s="3">
        <v>123557.14122752821</v>
      </c>
      <c r="GF11" s="3">
        <v>77038.609594028851</v>
      </c>
      <c r="GG11" s="3">
        <v>22376.651050531109</v>
      </c>
      <c r="GH11" s="3">
        <v>0</v>
      </c>
      <c r="GI11" s="3">
        <v>511.73195853148172</v>
      </c>
      <c r="GJ11" s="3">
        <v>134774.99449246947</v>
      </c>
      <c r="GK11" s="3">
        <v>72963.705284813317</v>
      </c>
      <c r="GL11" s="3">
        <v>33190.16215022211</v>
      </c>
      <c r="GM11" s="3">
        <v>2488.6483135506392</v>
      </c>
      <c r="GN11" s="3">
        <v>15842.715467642733</v>
      </c>
      <c r="GO11" s="3">
        <v>230.6310742550798</v>
      </c>
      <c r="GP11" s="3">
        <v>0</v>
      </c>
      <c r="GQ11" s="3">
        <v>0</v>
      </c>
      <c r="GR11" s="3">
        <v>0</v>
      </c>
      <c r="GS11" s="3">
        <v>0</v>
      </c>
      <c r="GT11" s="3">
        <v>0</v>
      </c>
      <c r="GU11" s="3">
        <v>0</v>
      </c>
      <c r="GV11" s="3">
        <v>0</v>
      </c>
      <c r="GW11" s="3">
        <v>0</v>
      </c>
      <c r="GX11" s="3">
        <v>0</v>
      </c>
      <c r="GY11" s="3">
        <v>0</v>
      </c>
      <c r="GZ11" s="3">
        <v>0</v>
      </c>
      <c r="HA11" s="3">
        <v>0</v>
      </c>
      <c r="HB11" s="3">
        <v>19.796167835103841</v>
      </c>
      <c r="HC11" s="3">
        <v>578.38028344026759</v>
      </c>
      <c r="HD11" s="3">
        <v>0</v>
      </c>
      <c r="HE11" s="3">
        <v>0</v>
      </c>
      <c r="HF11" s="3">
        <v>204.21085904701837</v>
      </c>
      <c r="HG11" s="3">
        <v>0</v>
      </c>
      <c r="HH11" s="3">
        <v>129483.38038889346</v>
      </c>
      <c r="HI11" s="3">
        <v>0</v>
      </c>
      <c r="HJ11" s="3">
        <v>0</v>
      </c>
      <c r="HK11" s="3">
        <v>0</v>
      </c>
      <c r="HL11" s="3">
        <v>12537.310069795813</v>
      </c>
      <c r="HM11" s="3">
        <v>0</v>
      </c>
      <c r="HN11" s="3">
        <v>0</v>
      </c>
      <c r="HO11" s="3">
        <v>0</v>
      </c>
      <c r="HP11" s="3">
        <v>51.437681941461186</v>
      </c>
      <c r="HQ11" s="3">
        <v>9314.0547388974701</v>
      </c>
      <c r="HR11" s="3">
        <v>0</v>
      </c>
      <c r="HS11" s="3">
        <v>0</v>
      </c>
      <c r="HT11" s="3">
        <v>0</v>
      </c>
      <c r="HU11" s="3">
        <v>0</v>
      </c>
      <c r="HV11" s="3">
        <v>3788.3953083511074</v>
      </c>
      <c r="HW11" s="3">
        <v>182692.79778813722</v>
      </c>
      <c r="HX11" s="3">
        <v>198702.28008837701</v>
      </c>
      <c r="HY11" s="3">
        <v>46542.503149907359</v>
      </c>
      <c r="HZ11" s="3">
        <v>790.07738376353336</v>
      </c>
      <c r="IA11" s="3">
        <v>554.06219380255141</v>
      </c>
      <c r="IB11" s="3">
        <v>124074.53738473331</v>
      </c>
      <c r="IC11" s="3">
        <v>134305.03580937374</v>
      </c>
      <c r="ID11" s="3">
        <v>40264.928938816738</v>
      </c>
      <c r="IE11" s="3">
        <v>588.15765284147744</v>
      </c>
      <c r="IF11" s="3">
        <v>40973.98527716488</v>
      </c>
      <c r="IG11" s="3">
        <v>351612.66623478808</v>
      </c>
      <c r="IH11" s="3">
        <v>508515.7793257552</v>
      </c>
      <c r="II11" s="3">
        <v>6625.8986582898633</v>
      </c>
      <c r="IJ11" s="3">
        <v>39900.16548178286</v>
      </c>
      <c r="IK11" s="3">
        <v>6467.0249401101346</v>
      </c>
      <c r="IL11" s="3">
        <v>10188.560910294713</v>
      </c>
      <c r="IM11" s="3">
        <v>41527.228195968186</v>
      </c>
      <c r="IN11" s="3">
        <v>17250.766332378094</v>
      </c>
      <c r="IO11" s="3">
        <v>3336.1586994332047</v>
      </c>
      <c r="IP11" s="3">
        <v>15373.792271975175</v>
      </c>
      <c r="IQ11" s="3">
        <v>57808.289939346592</v>
      </c>
      <c r="IR11" s="3">
        <v>3085.2710070950579</v>
      </c>
      <c r="IS11" s="3">
        <v>26.371650116256717</v>
      </c>
      <c r="IT11" s="3">
        <v>432.19283155102238</v>
      </c>
      <c r="IU11" s="3">
        <v>14902.009141750899</v>
      </c>
      <c r="IV11" s="41">
        <f t="shared" si="18"/>
        <v>197888825.83486322</v>
      </c>
      <c r="IW11" s="42">
        <f t="shared" si="19"/>
        <v>0</v>
      </c>
      <c r="IX11" s="44">
        <f t="shared" si="20"/>
        <v>17193932.514617328</v>
      </c>
      <c r="IY11" s="44">
        <f t="shared" si="21"/>
        <v>4114504.924273862</v>
      </c>
      <c r="IZ11" s="44">
        <f t="shared" si="22"/>
        <v>371483.71184460138</v>
      </c>
      <c r="JA11" s="44">
        <f t="shared" si="23"/>
        <v>176208904.68412757</v>
      </c>
      <c r="JB11" s="45">
        <f t="shared" si="24"/>
        <v>197888825.83486336</v>
      </c>
      <c r="JC11" s="50">
        <f t="shared" si="25"/>
        <v>0.79308095242005916</v>
      </c>
      <c r="JD11" s="50">
        <f t="shared" si="26"/>
        <v>0.18978412770353736</v>
      </c>
      <c r="JE11" s="50">
        <f t="shared" si="27"/>
        <v>1.713491987640341E-2</v>
      </c>
    </row>
    <row r="12" spans="1:265">
      <c r="A12" s="47">
        <f t="shared" si="17"/>
        <v>197082821.89723361</v>
      </c>
      <c r="B12" s="6">
        <v>2022</v>
      </c>
      <c r="C12" s="3">
        <v>782160.56860466301</v>
      </c>
      <c r="D12" s="3">
        <v>1110139.2257756589</v>
      </c>
      <c r="E12" s="3">
        <v>126548.30059330985</v>
      </c>
      <c r="F12" s="3">
        <v>0</v>
      </c>
      <c r="G12" s="3">
        <v>184523.75610378332</v>
      </c>
      <c r="H12" s="3">
        <v>1609891.7226741081</v>
      </c>
      <c r="I12" s="3">
        <v>2465665.6296334974</v>
      </c>
      <c r="J12" s="3">
        <v>15051.90794015509</v>
      </c>
      <c r="K12" s="3">
        <v>1393094.5963405159</v>
      </c>
      <c r="L12" s="3">
        <v>140.6436402463132</v>
      </c>
      <c r="M12" s="3">
        <v>20020965.959733047</v>
      </c>
      <c r="N12" s="3">
        <v>0</v>
      </c>
      <c r="O12" s="3">
        <v>0</v>
      </c>
      <c r="P12" s="3">
        <v>159.89171530008173</v>
      </c>
      <c r="Q12" s="3">
        <v>722068.3982510831</v>
      </c>
      <c r="R12" s="3">
        <v>7163.4720358157165</v>
      </c>
      <c r="S12" s="3">
        <v>3606494.8162714406</v>
      </c>
      <c r="T12" s="3">
        <v>1865423.3372168248</v>
      </c>
      <c r="U12" s="3">
        <v>39613.973873527488</v>
      </c>
      <c r="V12" s="3">
        <v>7490932.4599085487</v>
      </c>
      <c r="W12" s="3">
        <v>1594.6042954948057</v>
      </c>
      <c r="X12" s="3">
        <v>374735.35294902686</v>
      </c>
      <c r="Y12" s="3">
        <v>1712870.167721204</v>
      </c>
      <c r="Z12" s="3">
        <v>1896.4795355618114</v>
      </c>
      <c r="AA12" s="3">
        <v>0</v>
      </c>
      <c r="AB12" s="3">
        <v>63977.122153982971</v>
      </c>
      <c r="AC12" s="3">
        <v>0</v>
      </c>
      <c r="AD12" s="3">
        <v>641402.72781676194</v>
      </c>
      <c r="AE12" s="3">
        <v>0</v>
      </c>
      <c r="AF12" s="3">
        <v>139577.13862589482</v>
      </c>
      <c r="AG12" s="3">
        <v>9291.9055531390768</v>
      </c>
      <c r="AH12" s="3">
        <v>0</v>
      </c>
      <c r="AI12" s="3">
        <v>0</v>
      </c>
      <c r="AJ12" s="3">
        <v>699207.65566243767</v>
      </c>
      <c r="AK12" s="3">
        <v>0</v>
      </c>
      <c r="AL12" s="3">
        <v>288440.96158821718</v>
      </c>
      <c r="AM12" s="3">
        <v>0</v>
      </c>
      <c r="AN12" s="3">
        <v>601187.92425565119</v>
      </c>
      <c r="AO12" s="3">
        <v>0</v>
      </c>
      <c r="AP12" s="3">
        <v>220520.49048679433</v>
      </c>
      <c r="AQ12" s="3">
        <v>194439.44411957849</v>
      </c>
      <c r="AR12" s="3">
        <v>1015183.4593721762</v>
      </c>
      <c r="AS12" s="3">
        <v>578421.5627164155</v>
      </c>
      <c r="AT12" s="3">
        <v>38037.065180566984</v>
      </c>
      <c r="AU12" s="3">
        <v>0</v>
      </c>
      <c r="AV12" s="3">
        <v>96911.085915435513</v>
      </c>
      <c r="AW12" s="3">
        <v>1016235.8862680574</v>
      </c>
      <c r="AX12" s="3">
        <v>0</v>
      </c>
      <c r="AY12" s="3">
        <v>222969.65519805075</v>
      </c>
      <c r="AZ12" s="3">
        <v>671324.63573633274</v>
      </c>
      <c r="BA12" s="3">
        <v>72287.927990935234</v>
      </c>
      <c r="BB12" s="3">
        <v>28965.62267010723</v>
      </c>
      <c r="BC12" s="3">
        <v>37980.534107882238</v>
      </c>
      <c r="BD12" s="3">
        <v>0</v>
      </c>
      <c r="BE12" s="3">
        <v>227054.68108003124</v>
      </c>
      <c r="BF12" s="3">
        <v>1.2636639125071075E-21</v>
      </c>
      <c r="BG12" s="3">
        <v>58475.733294015678</v>
      </c>
      <c r="BH12" s="3">
        <v>186320.85715010294</v>
      </c>
      <c r="BI12" s="3">
        <v>7.9939034293108377E-2</v>
      </c>
      <c r="BJ12" s="3">
        <v>82213.291566608808</v>
      </c>
      <c r="BK12" s="3">
        <v>73554.242344770231</v>
      </c>
      <c r="BL12" s="3">
        <v>0</v>
      </c>
      <c r="BM12" s="3">
        <v>1.2679133222627066</v>
      </c>
      <c r="BN12" s="3">
        <v>94745.766634887099</v>
      </c>
      <c r="BO12" s="3">
        <v>151937.22657681134</v>
      </c>
      <c r="BP12" s="3">
        <v>2.9734413156342153E-7</v>
      </c>
      <c r="BQ12" s="3">
        <v>7541686.0048228446</v>
      </c>
      <c r="BR12" s="3">
        <v>48929.756608234551</v>
      </c>
      <c r="BS12" s="3">
        <v>23970.559938009254</v>
      </c>
      <c r="BT12" s="3">
        <v>114896.33965313692</v>
      </c>
      <c r="BU12" s="3">
        <v>2765772.2755006845</v>
      </c>
      <c r="BV12" s="3">
        <v>59581.496969036736</v>
      </c>
      <c r="BW12" s="3">
        <v>17182.721999175265</v>
      </c>
      <c r="BX12" s="3">
        <v>0</v>
      </c>
      <c r="BY12" s="3">
        <v>98221.077057032206</v>
      </c>
      <c r="BZ12" s="3">
        <v>34292.21505472326</v>
      </c>
      <c r="CA12" s="3">
        <v>38236.843962766034</v>
      </c>
      <c r="CB12" s="3">
        <v>0</v>
      </c>
      <c r="CC12" s="3">
        <v>325255.05382459523</v>
      </c>
      <c r="CD12" s="3">
        <v>46508.758672953038</v>
      </c>
      <c r="CE12" s="3">
        <v>0</v>
      </c>
      <c r="CF12" s="3">
        <v>87021.391162452739</v>
      </c>
      <c r="CG12" s="3">
        <v>41722.866709073525</v>
      </c>
      <c r="CH12" s="3">
        <v>0</v>
      </c>
      <c r="CI12" s="3">
        <v>3305.0540166829451</v>
      </c>
      <c r="CJ12" s="3">
        <v>402.07704498971901</v>
      </c>
      <c r="CK12" s="3">
        <v>2746.4486566266269</v>
      </c>
      <c r="CL12" s="3">
        <v>178.50653601607578</v>
      </c>
      <c r="CM12" s="3">
        <v>45046.915325530688</v>
      </c>
      <c r="CN12" s="3">
        <v>848.74548541421018</v>
      </c>
      <c r="CO12" s="3">
        <v>13323.947636535529</v>
      </c>
      <c r="CP12" s="3">
        <v>59.35489442496263</v>
      </c>
      <c r="CQ12" s="3">
        <v>116442.20265897778</v>
      </c>
      <c r="CR12" s="3">
        <v>47.393295484461404</v>
      </c>
      <c r="CS12" s="3">
        <v>15269.842472351693</v>
      </c>
      <c r="CT12" s="3">
        <v>5746.0471295361986</v>
      </c>
      <c r="CU12" s="3">
        <v>24900.050995288329</v>
      </c>
      <c r="CV12" s="3">
        <v>106.07457729798506</v>
      </c>
      <c r="CW12" s="3">
        <v>289.06944619641001</v>
      </c>
      <c r="CX12" s="3">
        <v>226.2812735777035</v>
      </c>
      <c r="CY12" s="3">
        <v>5674.7622561898006</v>
      </c>
      <c r="CZ12" s="3">
        <v>1803603.1169855779</v>
      </c>
      <c r="DA12" s="3">
        <v>138010.20059848047</v>
      </c>
      <c r="DB12" s="3">
        <v>234725.74996638927</v>
      </c>
      <c r="DC12" s="3">
        <v>16188.038980965574</v>
      </c>
      <c r="DD12" s="3">
        <v>384027.60308986111</v>
      </c>
      <c r="DE12" s="3">
        <v>71238.865814945326</v>
      </c>
      <c r="DF12" s="3">
        <v>819071.50807140279</v>
      </c>
      <c r="DG12" s="3">
        <v>315105.01848254504</v>
      </c>
      <c r="DH12" s="3">
        <v>339471.86050616018</v>
      </c>
      <c r="DI12" s="3">
        <v>0</v>
      </c>
      <c r="DJ12" s="3">
        <v>270929.95785389928</v>
      </c>
      <c r="DK12" s="3">
        <v>210796.79658005011</v>
      </c>
      <c r="DL12" s="3">
        <v>92349.914965705422</v>
      </c>
      <c r="DM12" s="3">
        <v>93899.701614712802</v>
      </c>
      <c r="DN12" s="3">
        <v>143371.4311219884</v>
      </c>
      <c r="DO12" s="3">
        <v>17525.05515853468</v>
      </c>
      <c r="DP12" s="3">
        <v>129208.36553405294</v>
      </c>
      <c r="DQ12" s="3">
        <v>11673.567922698005</v>
      </c>
      <c r="DR12" s="3">
        <v>494657.45571916999</v>
      </c>
      <c r="DS12" s="3">
        <v>27721.394100186804</v>
      </c>
      <c r="DT12" s="3">
        <v>484932.4464104473</v>
      </c>
      <c r="DU12" s="3">
        <v>87431.179117349922</v>
      </c>
      <c r="DV12" s="3">
        <v>273.70952175833673</v>
      </c>
      <c r="DW12" s="3">
        <v>129368.2751711388</v>
      </c>
      <c r="DX12" s="3">
        <v>34007.878384720905</v>
      </c>
      <c r="DY12" s="3">
        <v>1599.4387304771008</v>
      </c>
      <c r="DZ12" s="3">
        <v>725.33482104508153</v>
      </c>
      <c r="EA12" s="3">
        <v>0</v>
      </c>
      <c r="EB12" s="3">
        <v>1873558.5497918059</v>
      </c>
      <c r="EC12" s="3">
        <v>1116752.5149488118</v>
      </c>
      <c r="ED12" s="3">
        <v>0</v>
      </c>
      <c r="EE12" s="3">
        <v>0</v>
      </c>
      <c r="EF12" s="3">
        <v>0</v>
      </c>
      <c r="EG12" s="3">
        <v>52835.505974380831</v>
      </c>
      <c r="EH12" s="3">
        <v>27420.683180377513</v>
      </c>
      <c r="EI12" s="3">
        <v>16423903.139296429</v>
      </c>
      <c r="EJ12" s="3">
        <v>28019.252488225458</v>
      </c>
      <c r="EK12" s="3">
        <v>1217477.4147161297</v>
      </c>
      <c r="EL12" s="3">
        <v>124659.02968752049</v>
      </c>
      <c r="EM12" s="3">
        <v>22056159.863104843</v>
      </c>
      <c r="EN12" s="3">
        <v>111817.36164634477</v>
      </c>
      <c r="EO12" s="3">
        <v>115979.08174822581</v>
      </c>
      <c r="EP12" s="3">
        <v>211842.42154639136</v>
      </c>
      <c r="EQ12" s="3">
        <v>9661.6901915130748</v>
      </c>
      <c r="ER12" s="3">
        <v>15055.583770625</v>
      </c>
      <c r="ES12" s="3">
        <v>6945.82668732618</v>
      </c>
      <c r="ET12" s="3">
        <v>666.86617216862794</v>
      </c>
      <c r="EU12" s="3">
        <v>659796.13131433458</v>
      </c>
      <c r="EV12" s="3">
        <v>564414.93168181297</v>
      </c>
      <c r="EW12" s="3">
        <v>65884340.284570716</v>
      </c>
      <c r="EX12" s="3">
        <v>8804.026914513981</v>
      </c>
      <c r="EY12" s="3">
        <v>0</v>
      </c>
      <c r="EZ12" s="3">
        <v>77211.663703147904</v>
      </c>
      <c r="FA12" s="3">
        <v>116580.51298224575</v>
      </c>
      <c r="FB12" s="3">
        <v>259633.75696841037</v>
      </c>
      <c r="FC12" s="3">
        <v>31851.80830257522</v>
      </c>
      <c r="FD12" s="3">
        <v>131231.32649715728</v>
      </c>
      <c r="FE12" s="3">
        <v>0</v>
      </c>
      <c r="FF12" s="3">
        <v>2093141.2610198113</v>
      </c>
      <c r="FG12" s="3">
        <v>60898.796964863548</v>
      </c>
      <c r="FH12" s="3">
        <v>1505574.3424982345</v>
      </c>
      <c r="FI12" s="3">
        <v>6828.2372330544422</v>
      </c>
      <c r="FJ12" s="3">
        <v>2126.7584451868402</v>
      </c>
      <c r="FK12" s="3">
        <v>268374.58201442193</v>
      </c>
      <c r="FL12" s="3">
        <v>155557.89881366232</v>
      </c>
      <c r="FM12" s="3">
        <v>3058547.7001096415</v>
      </c>
      <c r="FN12" s="3">
        <v>0</v>
      </c>
      <c r="FO12" s="3">
        <v>8870.9299834626836</v>
      </c>
      <c r="FP12" s="3">
        <v>66304.030508780779</v>
      </c>
      <c r="FQ12" s="3">
        <v>28076.998780924183</v>
      </c>
      <c r="FR12" s="3">
        <v>1268.3697781139904</v>
      </c>
      <c r="FS12" s="3">
        <v>1937.4952957833509</v>
      </c>
      <c r="FT12" s="3">
        <v>199625.91336983046</v>
      </c>
      <c r="FU12" s="3">
        <v>36156.646399476391</v>
      </c>
      <c r="FV12" s="3">
        <v>3329128.7004752164</v>
      </c>
      <c r="FW12" s="3">
        <v>19631.898427740947</v>
      </c>
      <c r="FX12" s="3">
        <v>0</v>
      </c>
      <c r="FY12" s="3">
        <v>516024.0076388233</v>
      </c>
      <c r="FZ12" s="3">
        <v>206285.78980017838</v>
      </c>
      <c r="GA12" s="3">
        <v>2445216.8703726735</v>
      </c>
      <c r="GB12" s="3">
        <v>187075.97967562042</v>
      </c>
      <c r="GC12" s="3">
        <v>50368.432536222579</v>
      </c>
      <c r="GD12" s="3">
        <v>285606.21228173107</v>
      </c>
      <c r="GE12" s="3">
        <v>160707.13562636822</v>
      </c>
      <c r="GF12" s="3">
        <v>98643.424559738851</v>
      </c>
      <c r="GG12" s="3">
        <v>51999.440539250048</v>
      </c>
      <c r="GH12" s="3">
        <v>0</v>
      </c>
      <c r="GI12" s="3">
        <v>1201.0942275881077</v>
      </c>
      <c r="GJ12" s="3">
        <v>131882.02225636516</v>
      </c>
      <c r="GK12" s="3">
        <v>73330.908240857781</v>
      </c>
      <c r="GL12" s="3">
        <v>33410.316713028275</v>
      </c>
      <c r="GM12" s="3">
        <v>2422.3967652940109</v>
      </c>
      <c r="GN12" s="3">
        <v>18865.967980898509</v>
      </c>
      <c r="GO12" s="3">
        <v>273.62125384438389</v>
      </c>
      <c r="GP12" s="3">
        <v>0</v>
      </c>
      <c r="GQ12" s="3">
        <v>0</v>
      </c>
      <c r="GR12" s="3">
        <v>0</v>
      </c>
      <c r="GS12" s="3">
        <v>0</v>
      </c>
      <c r="GT12" s="3">
        <v>0</v>
      </c>
      <c r="GU12" s="3">
        <v>0</v>
      </c>
      <c r="GV12" s="3">
        <v>0</v>
      </c>
      <c r="GW12" s="3">
        <v>0</v>
      </c>
      <c r="GX12" s="3">
        <v>0</v>
      </c>
      <c r="GY12" s="3">
        <v>0</v>
      </c>
      <c r="GZ12" s="3">
        <v>0</v>
      </c>
      <c r="HA12" s="3">
        <v>0</v>
      </c>
      <c r="HB12" s="3">
        <v>30.139224733380278</v>
      </c>
      <c r="HC12" s="3">
        <v>879.84981481221519</v>
      </c>
      <c r="HD12" s="3">
        <v>0</v>
      </c>
      <c r="HE12" s="3">
        <v>0</v>
      </c>
      <c r="HF12" s="3">
        <v>206.16964695911153</v>
      </c>
      <c r="HG12" s="3">
        <v>0</v>
      </c>
      <c r="HH12" s="3">
        <v>130684.53003229288</v>
      </c>
      <c r="HI12" s="3">
        <v>0</v>
      </c>
      <c r="HJ12" s="3">
        <v>0</v>
      </c>
      <c r="HK12" s="3">
        <v>0</v>
      </c>
      <c r="HL12" s="3">
        <v>12655.804498362937</v>
      </c>
      <c r="HM12" s="3">
        <v>0</v>
      </c>
      <c r="HN12" s="3">
        <v>0</v>
      </c>
      <c r="HO12" s="3">
        <v>0</v>
      </c>
      <c r="HP12" s="3">
        <v>52.541724005501642</v>
      </c>
      <c r="HQ12" s="3">
        <v>9507.546500583212</v>
      </c>
      <c r="HR12" s="3">
        <v>0</v>
      </c>
      <c r="HS12" s="3">
        <v>0</v>
      </c>
      <c r="HT12" s="3">
        <v>0</v>
      </c>
      <c r="HU12" s="3">
        <v>0</v>
      </c>
      <c r="HV12" s="3">
        <v>3238.2675546013602</v>
      </c>
      <c r="HW12" s="3">
        <v>158518.34538534898</v>
      </c>
      <c r="HX12" s="3">
        <v>185960.74290100197</v>
      </c>
      <c r="HY12" s="3">
        <v>67673.901411861691</v>
      </c>
      <c r="HZ12" s="3">
        <v>764.21475156177985</v>
      </c>
      <c r="IA12" s="3">
        <v>533.87469804495777</v>
      </c>
      <c r="IB12" s="3">
        <v>140898.13530429322</v>
      </c>
      <c r="IC12" s="3">
        <v>139107.12710613068</v>
      </c>
      <c r="ID12" s="3">
        <v>54717.806305266618</v>
      </c>
      <c r="IE12" s="3">
        <v>603.19658453055217</v>
      </c>
      <c r="IF12" s="3">
        <v>39335.876324562581</v>
      </c>
      <c r="IG12" s="3">
        <v>349951.37787181541</v>
      </c>
      <c r="IH12" s="3">
        <v>468580.38302955218</v>
      </c>
      <c r="II12" s="3">
        <v>9778.1705858110236</v>
      </c>
      <c r="IJ12" s="3">
        <v>39241.690788313201</v>
      </c>
      <c r="IK12" s="3">
        <v>5938.3172143779511</v>
      </c>
      <c r="IL12" s="3">
        <v>10020.323363140769</v>
      </c>
      <c r="IM12" s="3">
        <v>39982.115080184682</v>
      </c>
      <c r="IN12" s="3">
        <v>17269.218510845807</v>
      </c>
      <c r="IO12" s="3">
        <v>4922.3241780148419</v>
      </c>
      <c r="IP12" s="3">
        <v>15004.51608311261</v>
      </c>
      <c r="IQ12" s="3">
        <v>55711.065213809372</v>
      </c>
      <c r="IR12" s="3">
        <v>3001.8755006662</v>
      </c>
      <c r="IS12" s="3">
        <v>38.957854283813489</v>
      </c>
      <c r="IT12" s="3">
        <v>412.661553175275</v>
      </c>
      <c r="IU12" s="3">
        <v>14012.204573618776</v>
      </c>
      <c r="IV12" s="41">
        <f t="shared" si="18"/>
        <v>197082821.89723361</v>
      </c>
      <c r="IW12" s="42">
        <f t="shared" si="19"/>
        <v>0</v>
      </c>
      <c r="IX12" s="44">
        <f t="shared" si="20"/>
        <v>17303356.630400904</v>
      </c>
      <c r="IY12" s="44">
        <f t="shared" si="21"/>
        <v>4160161.0758177247</v>
      </c>
      <c r="IZ12" s="44">
        <f t="shared" si="22"/>
        <v>521491.963659045</v>
      </c>
      <c r="JA12" s="44">
        <f t="shared" si="23"/>
        <v>175097812.22735596</v>
      </c>
      <c r="JB12" s="45">
        <f t="shared" si="24"/>
        <v>197082821.89723364</v>
      </c>
      <c r="JC12" s="50">
        <f t="shared" si="25"/>
        <v>0.78705249123036569</v>
      </c>
      <c r="JD12" s="50">
        <f t="shared" si="26"/>
        <v>0.1892271660684183</v>
      </c>
      <c r="JE12" s="50">
        <f t="shared" si="27"/>
        <v>2.3720342701215952E-2</v>
      </c>
    </row>
    <row r="13" spans="1:265">
      <c r="A13" s="47">
        <f t="shared" si="17"/>
        <v>195976468.45589998</v>
      </c>
      <c r="B13" s="6">
        <v>2023</v>
      </c>
      <c r="C13" s="3">
        <v>784385.61802093836</v>
      </c>
      <c r="D13" s="3">
        <v>1128737.7575226377</v>
      </c>
      <c r="E13" s="3">
        <v>126436.98043054478</v>
      </c>
      <c r="F13" s="3">
        <v>0</v>
      </c>
      <c r="G13" s="3">
        <v>185047.42775256626</v>
      </c>
      <c r="H13" s="3">
        <v>1602610.0034519893</v>
      </c>
      <c r="I13" s="3">
        <v>2468421.2807455678</v>
      </c>
      <c r="J13" s="3">
        <v>15267.850051662208</v>
      </c>
      <c r="K13" s="3">
        <v>1390439.3472132913</v>
      </c>
      <c r="L13" s="3">
        <v>145.47388464563494</v>
      </c>
      <c r="M13" s="3">
        <v>20064102.234289221</v>
      </c>
      <c r="N13" s="3">
        <v>0</v>
      </c>
      <c r="O13" s="3">
        <v>0</v>
      </c>
      <c r="P13" s="3">
        <v>3.7715293885761583E-3</v>
      </c>
      <c r="Q13" s="3">
        <v>736103.12676722021</v>
      </c>
      <c r="R13" s="3">
        <v>7126.5205192582953</v>
      </c>
      <c r="S13" s="3">
        <v>3680954.3630240154</v>
      </c>
      <c r="T13" s="3">
        <v>1906597.2233925718</v>
      </c>
      <c r="U13" s="3">
        <v>40562.938385613888</v>
      </c>
      <c r="V13" s="3">
        <v>7534688.9105922291</v>
      </c>
      <c r="W13" s="3">
        <v>1517.0114342395948</v>
      </c>
      <c r="X13" s="3">
        <v>368995.89777588181</v>
      </c>
      <c r="Y13" s="3">
        <v>1710979.8357615201</v>
      </c>
      <c r="Z13" s="3">
        <v>2844.5566504196918</v>
      </c>
      <c r="AA13" s="3">
        <v>0</v>
      </c>
      <c r="AB13" s="3">
        <v>67064.117454690015</v>
      </c>
      <c r="AC13" s="3">
        <v>0</v>
      </c>
      <c r="AD13" s="3">
        <v>623472.10885597067</v>
      </c>
      <c r="AE13" s="3">
        <v>0</v>
      </c>
      <c r="AF13" s="3">
        <v>141641.19525314734</v>
      </c>
      <c r="AG13" s="3">
        <v>9210.1729018062706</v>
      </c>
      <c r="AH13" s="3">
        <v>0</v>
      </c>
      <c r="AI13" s="3">
        <v>0</v>
      </c>
      <c r="AJ13" s="3">
        <v>694780.48571399041</v>
      </c>
      <c r="AK13" s="3">
        <v>0</v>
      </c>
      <c r="AL13" s="3">
        <v>290553.05320386338</v>
      </c>
      <c r="AM13" s="3">
        <v>0</v>
      </c>
      <c r="AN13" s="3">
        <v>596847.51457328314</v>
      </c>
      <c r="AO13" s="3">
        <v>0</v>
      </c>
      <c r="AP13" s="3">
        <v>218686.32979114476</v>
      </c>
      <c r="AQ13" s="3">
        <v>194430.54814102082</v>
      </c>
      <c r="AR13" s="3">
        <v>1024254.8092599928</v>
      </c>
      <c r="AS13" s="3">
        <v>587740.575817768</v>
      </c>
      <c r="AT13" s="3">
        <v>37430.000124226659</v>
      </c>
      <c r="AU13" s="3">
        <v>0</v>
      </c>
      <c r="AV13" s="3">
        <v>90559.085506111354</v>
      </c>
      <c r="AW13" s="3">
        <v>1009893.8252619286</v>
      </c>
      <c r="AX13" s="3">
        <v>0</v>
      </c>
      <c r="AY13" s="3">
        <v>220504.77310857497</v>
      </c>
      <c r="AZ13" s="3">
        <v>678627.9110964312</v>
      </c>
      <c r="BA13" s="3">
        <v>72513.967193691351</v>
      </c>
      <c r="BB13" s="3">
        <v>28708.89966967803</v>
      </c>
      <c r="BC13" s="3">
        <v>37779.591013756202</v>
      </c>
      <c r="BD13" s="3">
        <v>0</v>
      </c>
      <c r="BE13" s="3">
        <v>227909.53306137823</v>
      </c>
      <c r="BF13" s="3">
        <v>0</v>
      </c>
      <c r="BG13" s="3">
        <v>63807.481295943217</v>
      </c>
      <c r="BH13" s="3">
        <v>172803.59153843898</v>
      </c>
      <c r="BI13" s="3">
        <v>8.0059809974386359E-2</v>
      </c>
      <c r="BJ13" s="3">
        <v>79736.238031538582</v>
      </c>
      <c r="BK13" s="3">
        <v>78433.663846386858</v>
      </c>
      <c r="BL13" s="3">
        <v>0</v>
      </c>
      <c r="BM13" s="3">
        <v>1.2706771967274471</v>
      </c>
      <c r="BN13" s="3">
        <v>101628.72673871992</v>
      </c>
      <c r="BO13" s="3">
        <v>145078.73919163158</v>
      </c>
      <c r="BP13" s="3">
        <v>7.552975828216514E-21</v>
      </c>
      <c r="BQ13" s="3">
        <v>7590021.8747548917</v>
      </c>
      <c r="BR13" s="3">
        <v>50280.128734425292</v>
      </c>
      <c r="BS13" s="3">
        <v>23762.17410187417</v>
      </c>
      <c r="BT13" s="3">
        <v>122616.65151869242</v>
      </c>
      <c r="BU13" s="3">
        <v>2737188.9077095292</v>
      </c>
      <c r="BV13" s="3">
        <v>60812.50028598652</v>
      </c>
      <c r="BW13" s="3">
        <v>17476.794959702769</v>
      </c>
      <c r="BX13" s="3">
        <v>0</v>
      </c>
      <c r="BY13" s="3">
        <v>104305.46785317012</v>
      </c>
      <c r="BZ13" s="3">
        <v>35268.761736520981</v>
      </c>
      <c r="CA13" s="3">
        <v>39303.492309943977</v>
      </c>
      <c r="CB13" s="3">
        <v>0</v>
      </c>
      <c r="CC13" s="3">
        <v>324269.6148988824</v>
      </c>
      <c r="CD13" s="3">
        <v>47122.896182797544</v>
      </c>
      <c r="CE13" s="3">
        <v>0</v>
      </c>
      <c r="CF13" s="3">
        <v>86278.629424827086</v>
      </c>
      <c r="CG13" s="3">
        <v>42004.835097438168</v>
      </c>
      <c r="CH13" s="3">
        <v>0</v>
      </c>
      <c r="CI13" s="3">
        <v>3858.6382881730142</v>
      </c>
      <c r="CJ13" s="3">
        <v>469.73715748723839</v>
      </c>
      <c r="CK13" s="3">
        <v>2678.8251779588777</v>
      </c>
      <c r="CL13" s="3">
        <v>173.84571581238808</v>
      </c>
      <c r="CM13" s="3">
        <v>42946.331294402895</v>
      </c>
      <c r="CN13" s="3">
        <v>902.42941203267719</v>
      </c>
      <c r="CO13" s="3">
        <v>13479.590246606012</v>
      </c>
      <c r="CP13" s="3">
        <v>65.618677322955307</v>
      </c>
      <c r="CQ13" s="3">
        <v>110218.27884716562</v>
      </c>
      <c r="CR13" s="3">
        <v>45.376413855805744</v>
      </c>
      <c r="CS13" s="3">
        <v>14872.412258813651</v>
      </c>
      <c r="CT13" s="3">
        <v>4809.0001976774174</v>
      </c>
      <c r="CU13" s="3">
        <v>23786.610581510267</v>
      </c>
      <c r="CV13" s="3">
        <v>103.22027348334542</v>
      </c>
      <c r="CW13" s="3">
        <v>269.68069226784525</v>
      </c>
      <c r="CX13" s="3">
        <v>222.86926813976652</v>
      </c>
      <c r="CY13" s="3">
        <v>5610.2667400782502</v>
      </c>
      <c r="CZ13" s="3">
        <v>1816615.8247308205</v>
      </c>
      <c r="DA13" s="3">
        <v>142213.03608889694</v>
      </c>
      <c r="DB13" s="3">
        <v>241383.47252686153</v>
      </c>
      <c r="DC13" s="3">
        <v>16745.101496300704</v>
      </c>
      <c r="DD13" s="3">
        <v>393722.890871196</v>
      </c>
      <c r="DE13" s="3">
        <v>71303.287307951323</v>
      </c>
      <c r="DF13" s="3">
        <v>827280.35803391819</v>
      </c>
      <c r="DG13" s="3">
        <v>319365.91824246565</v>
      </c>
      <c r="DH13" s="3">
        <v>294752.9760326164</v>
      </c>
      <c r="DI13" s="3">
        <v>0</v>
      </c>
      <c r="DJ13" s="3">
        <v>306289.83580475394</v>
      </c>
      <c r="DK13" s="3">
        <v>233484.56948402323</v>
      </c>
      <c r="DL13" s="3">
        <v>78098.489048640375</v>
      </c>
      <c r="DM13" s="3">
        <v>94667.173963084613</v>
      </c>
      <c r="DN13" s="3">
        <v>147062.00756009563</v>
      </c>
      <c r="DO13" s="3">
        <v>15590.592141149144</v>
      </c>
      <c r="DP13" s="3">
        <v>129937.66534141521</v>
      </c>
      <c r="DQ13" s="3">
        <v>14535.387520862054</v>
      </c>
      <c r="DR13" s="3">
        <v>474006.71891181637</v>
      </c>
      <c r="DS13" s="3">
        <v>30819.265145036592</v>
      </c>
      <c r="DT13" s="3">
        <v>519344.15988690115</v>
      </c>
      <c r="DU13" s="3">
        <v>89467.473930102875</v>
      </c>
      <c r="DV13" s="3">
        <v>338.71600300394522</v>
      </c>
      <c r="DW13" s="3">
        <v>141455.93684540252</v>
      </c>
      <c r="DX13" s="3">
        <v>31876.009770856097</v>
      </c>
      <c r="DY13" s="3">
        <v>1592.8321432950752</v>
      </c>
      <c r="DZ13" s="3">
        <v>984.70038099649378</v>
      </c>
      <c r="EA13" s="3">
        <v>0</v>
      </c>
      <c r="EB13" s="3">
        <v>1801225.5337751342</v>
      </c>
      <c r="EC13" s="3">
        <v>1215966.1452688961</v>
      </c>
      <c r="ED13" s="3">
        <v>0</v>
      </c>
      <c r="EE13" s="3">
        <v>0</v>
      </c>
      <c r="EF13" s="3">
        <v>0</v>
      </c>
      <c r="EG13" s="3">
        <v>54106.299946298976</v>
      </c>
      <c r="EH13" s="3">
        <v>37724.783513247625</v>
      </c>
      <c r="EI13" s="3">
        <v>16370433.879295621</v>
      </c>
      <c r="EJ13" s="3">
        <v>27872.795508769399</v>
      </c>
      <c r="EK13" s="3">
        <v>1223405.4237542062</v>
      </c>
      <c r="EL13" s="3">
        <v>125102.50468855842</v>
      </c>
      <c r="EM13" s="3">
        <v>20751631.658481389</v>
      </c>
      <c r="EN13" s="3">
        <v>129004.93705576505</v>
      </c>
      <c r="EO13" s="3">
        <v>150230.53377332637</v>
      </c>
      <c r="EP13" s="3">
        <v>243242.58345899294</v>
      </c>
      <c r="EQ13" s="3">
        <v>9096.8703463747752</v>
      </c>
      <c r="ER13" s="3">
        <v>14863.876492795669</v>
      </c>
      <c r="ES13" s="3">
        <v>11917.514328654557</v>
      </c>
      <c r="ET13" s="3">
        <v>1197.1729628718967</v>
      </c>
      <c r="EU13" s="3">
        <v>627611.17964465695</v>
      </c>
      <c r="EV13" s="3">
        <v>554346.10319251765</v>
      </c>
      <c r="EW13" s="3">
        <v>65341558.913302086</v>
      </c>
      <c r="EX13" s="3">
        <v>21408.952113443542</v>
      </c>
      <c r="EY13" s="3">
        <v>0</v>
      </c>
      <c r="EZ13" s="3">
        <v>146365.68702904257</v>
      </c>
      <c r="FA13" s="3">
        <v>114994.61990868323</v>
      </c>
      <c r="FB13" s="3">
        <v>257655.60429301209</v>
      </c>
      <c r="FC13" s="3">
        <v>44434.828232537307</v>
      </c>
      <c r="FD13" s="3">
        <v>132663.51169422254</v>
      </c>
      <c r="FE13" s="3">
        <v>0</v>
      </c>
      <c r="FF13" s="3">
        <v>2070395.1629655899</v>
      </c>
      <c r="FG13" s="3">
        <v>80416.133096970341</v>
      </c>
      <c r="FH13" s="3">
        <v>1533682.0004648704</v>
      </c>
      <c r="FI13" s="3">
        <v>8050.4566131215288</v>
      </c>
      <c r="FJ13" s="3">
        <v>2150.2184449825686</v>
      </c>
      <c r="FK13" s="3">
        <v>270613.56162503891</v>
      </c>
      <c r="FL13" s="3">
        <v>156811.54709046221</v>
      </c>
      <c r="FM13" s="3">
        <v>3086673.4252451845</v>
      </c>
      <c r="FN13" s="3">
        <v>0</v>
      </c>
      <c r="FO13" s="3">
        <v>8870.9299834626836</v>
      </c>
      <c r="FP13" s="3">
        <v>67210.819328357</v>
      </c>
      <c r="FQ13" s="3">
        <v>28463.670724474247</v>
      </c>
      <c r="FR13" s="3">
        <v>1815.8451300313425</v>
      </c>
      <c r="FS13" s="3">
        <v>2797.0408277063007</v>
      </c>
      <c r="FT13" s="3">
        <v>205469.61319328973</v>
      </c>
      <c r="FU13" s="3">
        <v>37186.578114188182</v>
      </c>
      <c r="FV13" s="3">
        <v>3381744.7289905148</v>
      </c>
      <c r="FW13" s="3">
        <v>20469.560817148122</v>
      </c>
      <c r="FX13" s="3">
        <v>0</v>
      </c>
      <c r="FY13" s="3">
        <v>530821.72351854865</v>
      </c>
      <c r="FZ13" s="3">
        <v>209332.58084479443</v>
      </c>
      <c r="GA13" s="3">
        <v>2517720.7797847418</v>
      </c>
      <c r="GB13" s="3">
        <v>193195.65830622835</v>
      </c>
      <c r="GC13" s="3">
        <v>52167.570756993999</v>
      </c>
      <c r="GD13" s="3">
        <v>296479.77462173259</v>
      </c>
      <c r="GE13" s="3">
        <v>199038.61449760196</v>
      </c>
      <c r="GF13" s="3">
        <v>138438.65452122042</v>
      </c>
      <c r="GG13" s="3">
        <v>80858.79613713827</v>
      </c>
      <c r="GH13" s="3">
        <v>0</v>
      </c>
      <c r="GI13" s="3">
        <v>2185.4926319217207</v>
      </c>
      <c r="GJ13" s="3">
        <v>126977.54815635722</v>
      </c>
      <c r="GK13" s="3">
        <v>74105.408772921975</v>
      </c>
      <c r="GL13" s="3">
        <v>33852.499613463406</v>
      </c>
      <c r="GM13" s="3">
        <v>2144.6034297637057</v>
      </c>
      <c r="GN13" s="3">
        <v>22075.948337103269</v>
      </c>
      <c r="GO13" s="3">
        <v>319.4440296355545</v>
      </c>
      <c r="GP13" s="3">
        <v>0</v>
      </c>
      <c r="GQ13" s="3">
        <v>0</v>
      </c>
      <c r="GR13" s="3">
        <v>0</v>
      </c>
      <c r="GS13" s="3">
        <v>0</v>
      </c>
      <c r="GT13" s="3">
        <v>0</v>
      </c>
      <c r="GU13" s="3">
        <v>0</v>
      </c>
      <c r="GV13" s="3">
        <v>0</v>
      </c>
      <c r="GW13" s="3">
        <v>0</v>
      </c>
      <c r="GX13" s="3">
        <v>0</v>
      </c>
      <c r="GY13" s="3">
        <v>0</v>
      </c>
      <c r="GZ13" s="3">
        <v>0</v>
      </c>
      <c r="HA13" s="3">
        <v>0</v>
      </c>
      <c r="HB13" s="3">
        <v>43.41527378522094</v>
      </c>
      <c r="HC13" s="3">
        <v>1266.6512616486568</v>
      </c>
      <c r="HD13" s="3">
        <v>0</v>
      </c>
      <c r="HE13" s="3">
        <v>0</v>
      </c>
      <c r="HF13" s="3">
        <v>207.81614701472873</v>
      </c>
      <c r="HG13" s="3">
        <v>0</v>
      </c>
      <c r="HH13" s="3">
        <v>131690.63072273109</v>
      </c>
      <c r="HI13" s="3">
        <v>0</v>
      </c>
      <c r="HJ13" s="3">
        <v>0</v>
      </c>
      <c r="HK13" s="3">
        <v>0</v>
      </c>
      <c r="HL13" s="3">
        <v>12755.254137854872</v>
      </c>
      <c r="HM13" s="3">
        <v>0</v>
      </c>
      <c r="HN13" s="3">
        <v>0</v>
      </c>
      <c r="HO13" s="3">
        <v>0</v>
      </c>
      <c r="HP13" s="3">
        <v>53.568379065982995</v>
      </c>
      <c r="HQ13" s="3">
        <v>9687.605863962297</v>
      </c>
      <c r="HR13" s="3">
        <v>0</v>
      </c>
      <c r="HS13" s="3">
        <v>0</v>
      </c>
      <c r="HT13" s="3">
        <v>0</v>
      </c>
      <c r="HU13" s="3">
        <v>0</v>
      </c>
      <c r="HV13" s="3">
        <v>2537.2808906415953</v>
      </c>
      <c r="HW13" s="3">
        <v>125338.21379416161</v>
      </c>
      <c r="HX13" s="3">
        <v>161715.90575312715</v>
      </c>
      <c r="HY13" s="3">
        <v>92555.137133455559</v>
      </c>
      <c r="HZ13" s="3">
        <v>704.49531380314909</v>
      </c>
      <c r="IA13" s="3">
        <v>500.76629632394628</v>
      </c>
      <c r="IB13" s="3">
        <v>155603.7847146932</v>
      </c>
      <c r="IC13" s="3">
        <v>142286.38369813014</v>
      </c>
      <c r="ID13" s="3">
        <v>71577.902505701481</v>
      </c>
      <c r="IE13" s="3">
        <v>609.09956812426242</v>
      </c>
      <c r="IF13" s="3">
        <v>37575.754577703461</v>
      </c>
      <c r="IG13" s="3">
        <v>349250.37938638695</v>
      </c>
      <c r="IH13" s="3">
        <v>431839.06809528224</v>
      </c>
      <c r="II13" s="3">
        <v>13498.825716628729</v>
      </c>
      <c r="IJ13" s="3">
        <v>37606.547440234986</v>
      </c>
      <c r="IK13" s="3">
        <v>5572.5354018975204</v>
      </c>
      <c r="IL13" s="3">
        <v>9602.5067404873098</v>
      </c>
      <c r="IM13" s="3">
        <v>37309.776776183826</v>
      </c>
      <c r="IN13" s="3">
        <v>17139.581111566076</v>
      </c>
      <c r="IO13" s="3">
        <v>6800.097614062578</v>
      </c>
      <c r="IP13" s="3">
        <v>14391.326119345149</v>
      </c>
      <c r="IQ13" s="3">
        <v>51347.481408373162</v>
      </c>
      <c r="IR13" s="3">
        <v>2872.7125862119283</v>
      </c>
      <c r="IS13" s="3">
        <v>53.85795419357558</v>
      </c>
      <c r="IT13" s="3">
        <v>394.29253767640148</v>
      </c>
      <c r="IU13" s="3">
        <v>13258.988459179634</v>
      </c>
      <c r="IV13" s="41">
        <f t="shared" si="18"/>
        <v>195976468.45589998</v>
      </c>
      <c r="IW13" s="42">
        <f t="shared" si="19"/>
        <v>0</v>
      </c>
      <c r="IX13" s="44">
        <f t="shared" si="20"/>
        <v>17389911.778666645</v>
      </c>
      <c r="IY13" s="44">
        <f t="shared" si="21"/>
        <v>4204852.6675124802</v>
      </c>
      <c r="IZ13" s="44">
        <f t="shared" si="22"/>
        <v>689076.36356730899</v>
      </c>
      <c r="JA13" s="44">
        <f t="shared" si="23"/>
        <v>173692627.64615354</v>
      </c>
      <c r="JB13" s="45">
        <f t="shared" si="24"/>
        <v>195976468.45589998</v>
      </c>
      <c r="JC13" s="50">
        <f t="shared" si="25"/>
        <v>0.78038215795639243</v>
      </c>
      <c r="JD13" s="50">
        <f t="shared" si="26"/>
        <v>0.18869514925242939</v>
      </c>
      <c r="JE13" s="50">
        <f t="shared" si="27"/>
        <v>3.0922692791178218E-2</v>
      </c>
    </row>
    <row r="14" spans="1:265">
      <c r="A14" s="47">
        <f t="shared" si="17"/>
        <v>194432211.82209036</v>
      </c>
      <c r="B14" s="6">
        <v>2024</v>
      </c>
      <c r="C14" s="3">
        <v>786253.80304057547</v>
      </c>
      <c r="D14" s="3">
        <v>1147489.1286724736</v>
      </c>
      <c r="E14" s="3">
        <v>125958.26920624856</v>
      </c>
      <c r="F14" s="3">
        <v>0</v>
      </c>
      <c r="G14" s="3">
        <v>185393.66590443483</v>
      </c>
      <c r="H14" s="3">
        <v>1593382.031975915</v>
      </c>
      <c r="I14" s="3">
        <v>2469446.6025439166</v>
      </c>
      <c r="J14" s="3">
        <v>15522.85291985404</v>
      </c>
      <c r="K14" s="3">
        <v>1386251.2646055685</v>
      </c>
      <c r="L14" s="3">
        <v>149.40995197827726</v>
      </c>
      <c r="M14" s="3">
        <v>20074835.186322894</v>
      </c>
      <c r="N14" s="3">
        <v>0</v>
      </c>
      <c r="O14" s="3">
        <v>0</v>
      </c>
      <c r="P14" s="3">
        <v>1.1161585812956205E-15</v>
      </c>
      <c r="Q14" s="3">
        <v>750055.97643095336</v>
      </c>
      <c r="R14" s="3">
        <v>7087.2474494587996</v>
      </c>
      <c r="S14" s="3">
        <v>3737352.5978861148</v>
      </c>
      <c r="T14" s="3">
        <v>1940189.1503002115</v>
      </c>
      <c r="U14" s="3">
        <v>41376.672354010632</v>
      </c>
      <c r="V14" s="3">
        <v>7579925.8572299331</v>
      </c>
      <c r="W14" s="3">
        <v>1432.6243971773738</v>
      </c>
      <c r="X14" s="3">
        <v>365332.55873864179</v>
      </c>
      <c r="Y14" s="3">
        <v>1709543.5214208292</v>
      </c>
      <c r="Z14" s="3">
        <v>4176.8493014816668</v>
      </c>
      <c r="AA14" s="3">
        <v>0</v>
      </c>
      <c r="AB14" s="3">
        <v>70066.781396368096</v>
      </c>
      <c r="AC14" s="3">
        <v>0</v>
      </c>
      <c r="AD14" s="3">
        <v>606790.91958361294</v>
      </c>
      <c r="AE14" s="3">
        <v>0</v>
      </c>
      <c r="AF14" s="3">
        <v>143763.89647153145</v>
      </c>
      <c r="AG14" s="3">
        <v>9146.3333492343845</v>
      </c>
      <c r="AH14" s="3">
        <v>0</v>
      </c>
      <c r="AI14" s="3">
        <v>0</v>
      </c>
      <c r="AJ14" s="3">
        <v>690953.15337347193</v>
      </c>
      <c r="AK14" s="3">
        <v>0</v>
      </c>
      <c r="AL14" s="3">
        <v>292475.62514089933</v>
      </c>
      <c r="AM14" s="3">
        <v>0</v>
      </c>
      <c r="AN14" s="3">
        <v>593162.84790441615</v>
      </c>
      <c r="AO14" s="3">
        <v>0</v>
      </c>
      <c r="AP14" s="3">
        <v>216882.86008488032</v>
      </c>
      <c r="AQ14" s="3">
        <v>194447.42381096166</v>
      </c>
      <c r="AR14" s="3">
        <v>1032833.2777149926</v>
      </c>
      <c r="AS14" s="3">
        <v>597650.44905491197</v>
      </c>
      <c r="AT14" s="3">
        <v>36903.748168760532</v>
      </c>
      <c r="AU14" s="3">
        <v>0</v>
      </c>
      <c r="AV14" s="3">
        <v>84143.494044871521</v>
      </c>
      <c r="AW14" s="3">
        <v>1004288.4325868665</v>
      </c>
      <c r="AX14" s="3">
        <v>0</v>
      </c>
      <c r="AY14" s="3">
        <v>217490.54820880416</v>
      </c>
      <c r="AZ14" s="3">
        <v>686229.62788296212</v>
      </c>
      <c r="BA14" s="3">
        <v>72694.68582932053</v>
      </c>
      <c r="BB14" s="3">
        <v>28459.754204087942</v>
      </c>
      <c r="BC14" s="3">
        <v>37566.050719121937</v>
      </c>
      <c r="BD14" s="3">
        <v>0</v>
      </c>
      <c r="BE14" s="3">
        <v>228714.23266192613</v>
      </c>
      <c r="BF14" s="3">
        <v>0</v>
      </c>
      <c r="BG14" s="3">
        <v>68705.986123933166</v>
      </c>
      <c r="BH14" s="3">
        <v>160830.6291943696</v>
      </c>
      <c r="BI14" s="3">
        <v>8.0174061947851968E-2</v>
      </c>
      <c r="BJ14" s="3">
        <v>77255.926264461494</v>
      </c>
      <c r="BK14" s="3">
        <v>83310.683325315884</v>
      </c>
      <c r="BL14" s="3">
        <v>0</v>
      </c>
      <c r="BM14" s="3">
        <v>1.2737626885254203</v>
      </c>
      <c r="BN14" s="3">
        <v>108901.13768657816</v>
      </c>
      <c r="BO14" s="3">
        <v>137509.54254471851</v>
      </c>
      <c r="BP14" s="3">
        <v>1.1344689494369E-46</v>
      </c>
      <c r="BQ14" s="3">
        <v>7632503.734508737</v>
      </c>
      <c r="BR14" s="3">
        <v>51361.434113622774</v>
      </c>
      <c r="BS14" s="3">
        <v>23493.003408417542</v>
      </c>
      <c r="BT14" s="3">
        <v>130656.97777320311</v>
      </c>
      <c r="BU14" s="3">
        <v>2708563.9456688622</v>
      </c>
      <c r="BV14" s="3">
        <v>61938.049469930644</v>
      </c>
      <c r="BW14" s="3">
        <v>17751.242348417032</v>
      </c>
      <c r="BX14" s="3">
        <v>0</v>
      </c>
      <c r="BY14" s="3">
        <v>110882.34035639255</v>
      </c>
      <c r="BZ14" s="3">
        <v>36052.999930825623</v>
      </c>
      <c r="CA14" s="3">
        <v>40154.011010140646</v>
      </c>
      <c r="CB14" s="3">
        <v>0</v>
      </c>
      <c r="CC14" s="3">
        <v>323273.54612377571</v>
      </c>
      <c r="CD14" s="3">
        <v>47797.326795459536</v>
      </c>
      <c r="CE14" s="3">
        <v>0</v>
      </c>
      <c r="CF14" s="3">
        <v>85573.426694848036</v>
      </c>
      <c r="CG14" s="3">
        <v>42327.828244162178</v>
      </c>
      <c r="CH14" s="3">
        <v>0</v>
      </c>
      <c r="CI14" s="3">
        <v>4376.8755026392428</v>
      </c>
      <c r="CJ14" s="3">
        <v>532.84993957145775</v>
      </c>
      <c r="CK14" s="3">
        <v>2605.4135797842032</v>
      </c>
      <c r="CL14" s="3">
        <v>168.81686425191378</v>
      </c>
      <c r="CM14" s="3">
        <v>40769.704776783357</v>
      </c>
      <c r="CN14" s="3">
        <v>947.75027492809465</v>
      </c>
      <c r="CO14" s="3">
        <v>13593.434563201481</v>
      </c>
      <c r="CP14" s="3">
        <v>71.373920906680056</v>
      </c>
      <c r="CQ14" s="3">
        <v>103719.12251192622</v>
      </c>
      <c r="CR14" s="3">
        <v>43.000341606393086</v>
      </c>
      <c r="CS14" s="3">
        <v>14675.55660273831</v>
      </c>
      <c r="CT14" s="3">
        <v>3690.4619290525566</v>
      </c>
      <c r="CU14" s="3">
        <v>22618.870290860694</v>
      </c>
      <c r="CV14" s="3">
        <v>99.984786049033545</v>
      </c>
      <c r="CW14" s="3">
        <v>250.36743193090132</v>
      </c>
      <c r="CX14" s="3">
        <v>219.16793798879613</v>
      </c>
      <c r="CY14" s="3">
        <v>5529.6342836767899</v>
      </c>
      <c r="CZ14" s="3">
        <v>1826675.8479220273</v>
      </c>
      <c r="DA14" s="3">
        <v>146086.67826681153</v>
      </c>
      <c r="DB14" s="3">
        <v>248168.52600785327</v>
      </c>
      <c r="DC14" s="3">
        <v>17267.943960349199</v>
      </c>
      <c r="DD14" s="3">
        <v>406172.48504111258</v>
      </c>
      <c r="DE14" s="3">
        <v>70228.879249649457</v>
      </c>
      <c r="DF14" s="3">
        <v>832911.28206647851</v>
      </c>
      <c r="DG14" s="3">
        <v>323984.54987165536</v>
      </c>
      <c r="DH14" s="3">
        <v>254543.16620951163</v>
      </c>
      <c r="DI14" s="3">
        <v>0</v>
      </c>
      <c r="DJ14" s="3">
        <v>340786.87246651266</v>
      </c>
      <c r="DK14" s="3">
        <v>252778.06112455484</v>
      </c>
      <c r="DL14" s="3">
        <v>65992.009696141482</v>
      </c>
      <c r="DM14" s="3">
        <v>93922.787056877685</v>
      </c>
      <c r="DN14" s="3">
        <v>150623.19108067817</v>
      </c>
      <c r="DO14" s="3">
        <v>13294.488337837647</v>
      </c>
      <c r="DP14" s="3">
        <v>130215.39416931068</v>
      </c>
      <c r="DQ14" s="3">
        <v>17666.47855174202</v>
      </c>
      <c r="DR14" s="3">
        <v>453656.91872394265</v>
      </c>
      <c r="DS14" s="3">
        <v>33898.48338864719</v>
      </c>
      <c r="DT14" s="3">
        <v>546671.01251945191</v>
      </c>
      <c r="DU14" s="3">
        <v>91450.818373035087</v>
      </c>
      <c r="DV14" s="3">
        <v>409.70702381933262</v>
      </c>
      <c r="DW14" s="3">
        <v>152213.95431566885</v>
      </c>
      <c r="DX14" s="3">
        <v>30770.371034994019</v>
      </c>
      <c r="DY14" s="3">
        <v>1582.8180417812275</v>
      </c>
      <c r="DZ14" s="3">
        <v>1364.4393227282519</v>
      </c>
      <c r="EA14" s="3">
        <v>0</v>
      </c>
      <c r="EB14" s="3">
        <v>1735445.3046350447</v>
      </c>
      <c r="EC14" s="3">
        <v>1308110.9288602213</v>
      </c>
      <c r="ED14" s="3">
        <v>0</v>
      </c>
      <c r="EE14" s="3">
        <v>0</v>
      </c>
      <c r="EF14" s="3">
        <v>0</v>
      </c>
      <c r="EG14" s="3">
        <v>55193.69127066544</v>
      </c>
      <c r="EH14" s="3">
        <v>50334.242050923749</v>
      </c>
      <c r="EI14" s="3">
        <v>16262970.615655316</v>
      </c>
      <c r="EJ14" s="3">
        <v>27690.354582721666</v>
      </c>
      <c r="EK14" s="3">
        <v>1226463.8486196136</v>
      </c>
      <c r="EL14" s="3">
        <v>125268.17254448467</v>
      </c>
      <c r="EM14" s="3">
        <v>19422369.85265756</v>
      </c>
      <c r="EN14" s="3">
        <v>147568.48989924247</v>
      </c>
      <c r="EO14" s="3">
        <v>194956.78742582328</v>
      </c>
      <c r="EP14" s="3">
        <v>269272.45184946113</v>
      </c>
      <c r="EQ14" s="3">
        <v>8526.4772070337185</v>
      </c>
      <c r="ER14" s="3">
        <v>14590.801788891915</v>
      </c>
      <c r="ES14" s="3">
        <v>20778.44994776079</v>
      </c>
      <c r="ET14" s="3">
        <v>1836.1037202689877</v>
      </c>
      <c r="EU14" s="3">
        <v>595133.0890489571</v>
      </c>
      <c r="EV14" s="3">
        <v>545277.40789132263</v>
      </c>
      <c r="EW14" s="3">
        <v>64499364.981122129</v>
      </c>
      <c r="EX14" s="3">
        <v>49543.335270861971</v>
      </c>
      <c r="EY14" s="3">
        <v>2239.7679293821038</v>
      </c>
      <c r="EZ14" s="3">
        <v>280322.76497755293</v>
      </c>
      <c r="FA14" s="3">
        <v>112645.70486883959</v>
      </c>
      <c r="FB14" s="3">
        <v>253808.36956069918</v>
      </c>
      <c r="FC14" s="3">
        <v>59089.741660496162</v>
      </c>
      <c r="FD14" s="3">
        <v>133412.17756910011</v>
      </c>
      <c r="FE14" s="3">
        <v>0</v>
      </c>
      <c r="FF14" s="3">
        <v>2034492.6310582622</v>
      </c>
      <c r="FG14" s="3">
        <v>104965.7450545856</v>
      </c>
      <c r="FH14" s="3">
        <v>1545869.8941965692</v>
      </c>
      <c r="FI14" s="3">
        <v>9262.0373139481162</v>
      </c>
      <c r="FJ14" s="3">
        <v>2175.6177494040708</v>
      </c>
      <c r="FK14" s="3">
        <v>271496.51418867597</v>
      </c>
      <c r="FL14" s="3">
        <v>157728.20422913576</v>
      </c>
      <c r="FM14" s="3">
        <v>3111999.2448654794</v>
      </c>
      <c r="FN14" s="3">
        <v>0</v>
      </c>
      <c r="FO14" s="3">
        <v>8870.9299834626836</v>
      </c>
      <c r="FP14" s="3">
        <v>67351.073521306578</v>
      </c>
      <c r="FQ14" s="3">
        <v>28508.085104441932</v>
      </c>
      <c r="FR14" s="3">
        <v>2501.4130771522809</v>
      </c>
      <c r="FS14" s="3">
        <v>3865.0888604527245</v>
      </c>
      <c r="FT14" s="3">
        <v>208551.54625028995</v>
      </c>
      <c r="FU14" s="3">
        <v>37806.737989529327</v>
      </c>
      <c r="FV14" s="3">
        <v>3415323.4346554568</v>
      </c>
      <c r="FW14" s="3">
        <v>21039.73724075847</v>
      </c>
      <c r="FX14" s="3">
        <v>0</v>
      </c>
      <c r="FY14" s="3">
        <v>543909.67416519893</v>
      </c>
      <c r="FZ14" s="3">
        <v>211093.2998083421</v>
      </c>
      <c r="GA14" s="3">
        <v>2572806.1843848643</v>
      </c>
      <c r="GB14" s="3">
        <v>196839.36860286086</v>
      </c>
      <c r="GC14" s="3">
        <v>53402.918447880984</v>
      </c>
      <c r="GD14" s="3">
        <v>303622.8120025979</v>
      </c>
      <c r="GE14" s="3">
        <v>234868.72690494961</v>
      </c>
      <c r="GF14" s="3">
        <v>177196.28772653965</v>
      </c>
      <c r="GG14" s="3">
        <v>119717.70794944494</v>
      </c>
      <c r="GH14" s="3">
        <v>0</v>
      </c>
      <c r="GI14" s="3">
        <v>3437.1702527912744</v>
      </c>
      <c r="GJ14" s="3">
        <v>119634.01413134624</v>
      </c>
      <c r="GK14" s="3">
        <v>75887.758114085402</v>
      </c>
      <c r="GL14" s="3">
        <v>34840.799504641305</v>
      </c>
      <c r="GM14" s="3">
        <v>1398.2920968339383</v>
      </c>
      <c r="GN14" s="3">
        <v>25541.178637388184</v>
      </c>
      <c r="GO14" s="3">
        <v>369.1683467027778</v>
      </c>
      <c r="GP14" s="3">
        <v>0</v>
      </c>
      <c r="GQ14" s="3">
        <v>0</v>
      </c>
      <c r="GR14" s="3">
        <v>0</v>
      </c>
      <c r="GS14" s="3">
        <v>0</v>
      </c>
      <c r="GT14" s="3">
        <v>0</v>
      </c>
      <c r="GU14" s="3">
        <v>0</v>
      </c>
      <c r="GV14" s="3">
        <v>0</v>
      </c>
      <c r="GW14" s="3">
        <v>0</v>
      </c>
      <c r="GX14" s="3">
        <v>0</v>
      </c>
      <c r="GY14" s="3">
        <v>0</v>
      </c>
      <c r="GZ14" s="3">
        <v>0</v>
      </c>
      <c r="HA14" s="3">
        <v>0</v>
      </c>
      <c r="HB14" s="3">
        <v>59.843075023591517</v>
      </c>
      <c r="HC14" s="3">
        <v>1751.8117755865846</v>
      </c>
      <c r="HD14" s="3">
        <v>0</v>
      </c>
      <c r="HE14" s="3">
        <v>0</v>
      </c>
      <c r="HF14" s="3">
        <v>209.02223017941506</v>
      </c>
      <c r="HG14" s="3">
        <v>0</v>
      </c>
      <c r="HH14" s="3">
        <v>132423.43487563837</v>
      </c>
      <c r="HI14" s="3">
        <v>0</v>
      </c>
      <c r="HJ14" s="3">
        <v>0</v>
      </c>
      <c r="HK14" s="3">
        <v>0</v>
      </c>
      <c r="HL14" s="3">
        <v>12827.921863052492</v>
      </c>
      <c r="HM14" s="3">
        <v>0</v>
      </c>
      <c r="HN14" s="3">
        <v>0</v>
      </c>
      <c r="HO14" s="3">
        <v>0</v>
      </c>
      <c r="HP14" s="3">
        <v>54.26572787054323</v>
      </c>
      <c r="HQ14" s="3">
        <v>9809.2043159042641</v>
      </c>
      <c r="HR14" s="3">
        <v>0</v>
      </c>
      <c r="HS14" s="3">
        <v>0</v>
      </c>
      <c r="HT14" s="3">
        <v>0</v>
      </c>
      <c r="HU14" s="3">
        <v>0</v>
      </c>
      <c r="HV14" s="3">
        <v>1955.3418595177573</v>
      </c>
      <c r="HW14" s="3">
        <v>96571.969106090983</v>
      </c>
      <c r="HX14" s="3">
        <v>131622.78626575443</v>
      </c>
      <c r="HY14" s="3">
        <v>121070.99172216217</v>
      </c>
      <c r="HZ14" s="3">
        <v>648.91371244524453</v>
      </c>
      <c r="IA14" s="3">
        <v>462.02984612436228</v>
      </c>
      <c r="IB14" s="3">
        <v>168167.26934662348</v>
      </c>
      <c r="IC14" s="3">
        <v>143228.31981396678</v>
      </c>
      <c r="ID14" s="3">
        <v>90508.1144291823</v>
      </c>
      <c r="IE14" s="3">
        <v>601.47203575105277</v>
      </c>
      <c r="IF14" s="3">
        <v>35549.210448344747</v>
      </c>
      <c r="IG14" s="3">
        <v>348244.56165789079</v>
      </c>
      <c r="IH14" s="3">
        <v>395471.17681539385</v>
      </c>
      <c r="II14" s="3">
        <v>17728.858554595528</v>
      </c>
      <c r="IJ14" s="3">
        <v>34901.324264281684</v>
      </c>
      <c r="IK14" s="3">
        <v>5394.2559433664155</v>
      </c>
      <c r="IL14" s="3">
        <v>8911.3769575929691</v>
      </c>
      <c r="IM14" s="3">
        <v>33465.813438963538</v>
      </c>
      <c r="IN14" s="3">
        <v>16649.302444367844</v>
      </c>
      <c r="IO14" s="3">
        <v>8946.2739466276653</v>
      </c>
      <c r="IP14" s="3">
        <v>13391.900822692267</v>
      </c>
      <c r="IQ14" s="3">
        <v>45142.149141605056</v>
      </c>
      <c r="IR14" s="3">
        <v>2667.504379409675</v>
      </c>
      <c r="IS14" s="3">
        <v>70.887833524684567</v>
      </c>
      <c r="IT14" s="3">
        <v>366.49201096917335</v>
      </c>
      <c r="IU14" s="3">
        <v>12836.724671393002</v>
      </c>
      <c r="IV14" s="41">
        <f t="shared" si="18"/>
        <v>194432211.82209036</v>
      </c>
      <c r="IW14" s="42">
        <f t="shared" si="19"/>
        <v>0</v>
      </c>
      <c r="IX14" s="44">
        <f t="shared" si="20"/>
        <v>17450926.69773392</v>
      </c>
      <c r="IY14" s="44">
        <f t="shared" si="21"/>
        <v>4249648.0764200911</v>
      </c>
      <c r="IZ14" s="44">
        <f t="shared" si="22"/>
        <v>887631.70510933932</v>
      </c>
      <c r="JA14" s="44">
        <f t="shared" si="23"/>
        <v>171844005.34282693</v>
      </c>
      <c r="JB14" s="45">
        <f t="shared" si="24"/>
        <v>194432211.82209027</v>
      </c>
      <c r="JC14" s="50">
        <f t="shared" si="25"/>
        <v>0.77256805287991293</v>
      </c>
      <c r="JD14" s="50">
        <f t="shared" si="26"/>
        <v>0.18813570171325444</v>
      </c>
      <c r="JE14" s="50">
        <f t="shared" si="27"/>
        <v>3.9296245406832624E-2</v>
      </c>
    </row>
    <row r="15" spans="1:265">
      <c r="A15" s="47">
        <f t="shared" si="17"/>
        <v>192403735.903144</v>
      </c>
      <c r="B15" s="6">
        <v>2025</v>
      </c>
      <c r="C15" s="3">
        <v>788479.12772070873</v>
      </c>
      <c r="D15" s="3">
        <v>1168614.5361213256</v>
      </c>
      <c r="E15" s="3">
        <v>125142.68152873131</v>
      </c>
      <c r="F15" s="3">
        <v>0</v>
      </c>
      <c r="G15" s="3">
        <v>185777.57837591862</v>
      </c>
      <c r="H15" s="3">
        <v>1584099.1554924254</v>
      </c>
      <c r="I15" s="3">
        <v>2471456.2635583784</v>
      </c>
      <c r="J15" s="3">
        <v>15860.29267819698</v>
      </c>
      <c r="K15" s="3">
        <v>1382398.950501265</v>
      </c>
      <c r="L15" s="3">
        <v>152.34238831625845</v>
      </c>
      <c r="M15" s="3">
        <v>20071027.186659489</v>
      </c>
      <c r="N15" s="3">
        <v>0</v>
      </c>
      <c r="O15" s="3">
        <v>0</v>
      </c>
      <c r="P15" s="3">
        <v>0</v>
      </c>
      <c r="Q15" s="3">
        <v>764274.98965943209</v>
      </c>
      <c r="R15" s="3">
        <v>7049.7772965460981</v>
      </c>
      <c r="S15" s="3">
        <v>3762900.5789606529</v>
      </c>
      <c r="T15" s="3">
        <v>1958783.5417918263</v>
      </c>
      <c r="U15" s="3">
        <v>41833.416709918951</v>
      </c>
      <c r="V15" s="3">
        <v>7627304.9410040146</v>
      </c>
      <c r="W15" s="3">
        <v>1348.9594042826484</v>
      </c>
      <c r="X15" s="3">
        <v>363307.80395397689</v>
      </c>
      <c r="Y15" s="3">
        <v>1709055.4391685273</v>
      </c>
      <c r="Z15" s="3">
        <v>6034.8497464895354</v>
      </c>
      <c r="AA15" s="3">
        <v>0</v>
      </c>
      <c r="AB15" s="3">
        <v>72985.793748224474</v>
      </c>
      <c r="AC15" s="3">
        <v>0</v>
      </c>
      <c r="AD15" s="3">
        <v>591843.06992744468</v>
      </c>
      <c r="AE15" s="3">
        <v>0</v>
      </c>
      <c r="AF15" s="3">
        <v>146088.29297802472</v>
      </c>
      <c r="AG15" s="3">
        <v>9113.7340794412867</v>
      </c>
      <c r="AH15" s="3">
        <v>0</v>
      </c>
      <c r="AI15" s="3">
        <v>0</v>
      </c>
      <c r="AJ15" s="3">
        <v>687854.0067430737</v>
      </c>
      <c r="AK15" s="3">
        <v>0</v>
      </c>
      <c r="AL15" s="3">
        <v>294213.18150831014</v>
      </c>
      <c r="AM15" s="3">
        <v>0</v>
      </c>
      <c r="AN15" s="3">
        <v>590255.85056789964</v>
      </c>
      <c r="AO15" s="3">
        <v>0</v>
      </c>
      <c r="AP15" s="3">
        <v>215126.38961779105</v>
      </c>
      <c r="AQ15" s="3">
        <v>194503.21361958998</v>
      </c>
      <c r="AR15" s="3">
        <v>1040636.6637861714</v>
      </c>
      <c r="AS15" s="3">
        <v>608364.91283272859</v>
      </c>
      <c r="AT15" s="3">
        <v>36513.644886294278</v>
      </c>
      <c r="AU15" s="3">
        <v>0</v>
      </c>
      <c r="AV15" s="3">
        <v>77695.659603256558</v>
      </c>
      <c r="AW15" s="3">
        <v>999920.67366175191</v>
      </c>
      <c r="AX15" s="3">
        <v>0</v>
      </c>
      <c r="AY15" s="3">
        <v>213651.15854625418</v>
      </c>
      <c r="AZ15" s="3">
        <v>694252.19290531881</v>
      </c>
      <c r="BA15" s="3">
        <v>72881.193332393799</v>
      </c>
      <c r="BB15" s="3">
        <v>28215.673592805579</v>
      </c>
      <c r="BC15" s="3">
        <v>37365.085983529942</v>
      </c>
      <c r="BD15" s="3">
        <v>0</v>
      </c>
      <c r="BE15" s="3">
        <v>229383.6971368723</v>
      </c>
      <c r="BF15" s="3">
        <v>0</v>
      </c>
      <c r="BG15" s="3">
        <v>72229.941811881567</v>
      </c>
      <c r="BH15" s="3">
        <v>154492.91999105943</v>
      </c>
      <c r="BI15" s="3">
        <v>8.0326657707218987E-2</v>
      </c>
      <c r="BJ15" s="3">
        <v>74836.957387953735</v>
      </c>
      <c r="BK15" s="3">
        <v>88229.60704987435</v>
      </c>
      <c r="BL15" s="3">
        <v>0</v>
      </c>
      <c r="BM15" s="3">
        <v>1.2775938699011495</v>
      </c>
      <c r="BN15" s="3">
        <v>116416.68935112686</v>
      </c>
      <c r="BO15" s="3">
        <v>129655.54876368347</v>
      </c>
      <c r="BP15" s="3">
        <v>0</v>
      </c>
      <c r="BQ15" s="3">
        <v>7667504.6415644959</v>
      </c>
      <c r="BR15" s="3">
        <v>52106.670207733536</v>
      </c>
      <c r="BS15" s="3">
        <v>23138.819650403195</v>
      </c>
      <c r="BT15" s="3">
        <v>139226.48842005059</v>
      </c>
      <c r="BU15" s="3">
        <v>2679980.4065302713</v>
      </c>
      <c r="BV15" s="3">
        <v>62923.22606560243</v>
      </c>
      <c r="BW15" s="3">
        <v>17998.737584632454</v>
      </c>
      <c r="BX15" s="3">
        <v>0</v>
      </c>
      <c r="BY15" s="3">
        <v>118152.47998462303</v>
      </c>
      <c r="BZ15" s="3">
        <v>36596.308245611639</v>
      </c>
      <c r="CA15" s="3">
        <v>40742.655336846023</v>
      </c>
      <c r="CB15" s="3">
        <v>0</v>
      </c>
      <c r="CC15" s="3">
        <v>322269.18855421664</v>
      </c>
      <c r="CD15" s="3">
        <v>48559.886346907493</v>
      </c>
      <c r="CE15" s="3">
        <v>0</v>
      </c>
      <c r="CF15" s="3">
        <v>84925.51488282127</v>
      </c>
      <c r="CG15" s="3">
        <v>42721.73080596084</v>
      </c>
      <c r="CH15" s="3">
        <v>0</v>
      </c>
      <c r="CI15" s="3">
        <v>4833.1805321044103</v>
      </c>
      <c r="CJ15" s="3">
        <v>588.24722415469978</v>
      </c>
      <c r="CK15" s="3">
        <v>2524.791977130677</v>
      </c>
      <c r="CL15" s="3">
        <v>163.33110134211466</v>
      </c>
      <c r="CM15" s="3">
        <v>38495.393316723319</v>
      </c>
      <c r="CN15" s="3">
        <v>982.42704849696645</v>
      </c>
      <c r="CO15" s="3">
        <v>13638.765091532629</v>
      </c>
      <c r="CP15" s="3">
        <v>76.336437902590419</v>
      </c>
      <c r="CQ15" s="3">
        <v>96875.688862436771</v>
      </c>
      <c r="CR15" s="3">
        <v>40.197249448936276</v>
      </c>
      <c r="CS15" s="3">
        <v>14569.641526536887</v>
      </c>
      <c r="CT15" s="3">
        <v>2528.6759023259983</v>
      </c>
      <c r="CU15" s="3">
        <v>21379.514595021625</v>
      </c>
      <c r="CV15" s="3">
        <v>96.275517134719053</v>
      </c>
      <c r="CW15" s="3">
        <v>231.19104839240725</v>
      </c>
      <c r="CX15" s="3">
        <v>215.10788481729978</v>
      </c>
      <c r="CY15" s="3">
        <v>5427.5749404857643</v>
      </c>
      <c r="CZ15" s="3">
        <v>1834562.9923032378</v>
      </c>
      <c r="DA15" s="3">
        <v>149608.82712111151</v>
      </c>
      <c r="DB15" s="3">
        <v>255275.91567253435</v>
      </c>
      <c r="DC15" s="3">
        <v>17754.951033193927</v>
      </c>
      <c r="DD15" s="3">
        <v>421207.38665195834</v>
      </c>
      <c r="DE15" s="3">
        <v>68316.940146204783</v>
      </c>
      <c r="DF15" s="3">
        <v>836100.51750791993</v>
      </c>
      <c r="DG15" s="3">
        <v>328654.16946337296</v>
      </c>
      <c r="DH15" s="3">
        <v>220430.93061746622</v>
      </c>
      <c r="DI15" s="3">
        <v>0</v>
      </c>
      <c r="DJ15" s="3">
        <v>373948.64513627137</v>
      </c>
      <c r="DK15" s="3">
        <v>267623.3802940569</v>
      </c>
      <c r="DL15" s="3">
        <v>56363.80672946803</v>
      </c>
      <c r="DM15" s="3">
        <v>91625.449950550144</v>
      </c>
      <c r="DN15" s="3">
        <v>153811.47393539338</v>
      </c>
      <c r="DO15" s="3">
        <v>10712.274904145144</v>
      </c>
      <c r="DP15" s="3">
        <v>129986.64406948864</v>
      </c>
      <c r="DQ15" s="3">
        <v>21046.609781843876</v>
      </c>
      <c r="DR15" s="3">
        <v>433684.8764602904</v>
      </c>
      <c r="DS15" s="3">
        <v>36913.328845157615</v>
      </c>
      <c r="DT15" s="3">
        <v>565733.93440406932</v>
      </c>
      <c r="DU15" s="3">
        <v>93332.683277880933</v>
      </c>
      <c r="DV15" s="3">
        <v>486.16842080205072</v>
      </c>
      <c r="DW15" s="3">
        <v>161161.69935074626</v>
      </c>
      <c r="DX15" s="3">
        <v>30291.755965150071</v>
      </c>
      <c r="DY15" s="3">
        <v>1568.4959974382555</v>
      </c>
      <c r="DZ15" s="3">
        <v>1915.891532251301</v>
      </c>
      <c r="EA15" s="3">
        <v>0</v>
      </c>
      <c r="EB15" s="3">
        <v>1678888.9123938316</v>
      </c>
      <c r="EC15" s="3">
        <v>1392138.6791824612</v>
      </c>
      <c r="ED15" s="3">
        <v>0</v>
      </c>
      <c r="EE15" s="3">
        <v>0</v>
      </c>
      <c r="EF15" s="3">
        <v>0</v>
      </c>
      <c r="EG15" s="3">
        <v>55798.603032145526</v>
      </c>
      <c r="EH15" s="3">
        <v>64664.41716307617</v>
      </c>
      <c r="EI15" s="3">
        <v>16045342.842729822</v>
      </c>
      <c r="EJ15" s="3">
        <v>27321.562342420078</v>
      </c>
      <c r="EK15" s="3">
        <v>1221669.7399734568</v>
      </c>
      <c r="EL15" s="3">
        <v>124651.08204700238</v>
      </c>
      <c r="EM15" s="3">
        <v>18095546.509408206</v>
      </c>
      <c r="EN15" s="3">
        <v>165729.06820462944</v>
      </c>
      <c r="EO15" s="3">
        <v>246112.14015148082</v>
      </c>
      <c r="EP15" s="3">
        <v>288109.58224319492</v>
      </c>
      <c r="EQ15" s="3">
        <v>7946.4666305704477</v>
      </c>
      <c r="ER15" s="3">
        <v>14186.958176896571</v>
      </c>
      <c r="ES15" s="3">
        <v>32087.437522041106</v>
      </c>
      <c r="ET15" s="3">
        <v>2636.0791913009875</v>
      </c>
      <c r="EU15" s="3">
        <v>563207.3618015931</v>
      </c>
      <c r="EV15" s="3">
        <v>537671.04366519069</v>
      </c>
      <c r="EW15" s="3">
        <v>63392656.735635787</v>
      </c>
      <c r="EX15" s="3">
        <v>81944.533807380227</v>
      </c>
      <c r="EY15" s="3">
        <v>9232.7549454848777</v>
      </c>
      <c r="EZ15" s="3">
        <v>450397.36499549111</v>
      </c>
      <c r="FA15" s="3">
        <v>109706.25952780215</v>
      </c>
      <c r="FB15" s="3">
        <v>248419.53863389479</v>
      </c>
      <c r="FC15" s="3">
        <v>74638.501543544597</v>
      </c>
      <c r="FD15" s="3">
        <v>133838.40008982847</v>
      </c>
      <c r="FE15" s="3">
        <v>0</v>
      </c>
      <c r="FF15" s="3">
        <v>1982916.3974634304</v>
      </c>
      <c r="FG15" s="3">
        <v>133790.48125226866</v>
      </c>
      <c r="FH15" s="3">
        <v>1527925.4459280928</v>
      </c>
      <c r="FI15" s="3">
        <v>10346.084141407799</v>
      </c>
      <c r="FJ15" s="3">
        <v>2192.6948292898383</v>
      </c>
      <c r="FK15" s="3">
        <v>270501.58930529153</v>
      </c>
      <c r="FL15" s="3">
        <v>156887.81085989796</v>
      </c>
      <c r="FM15" s="3">
        <v>3115140.0701891859</v>
      </c>
      <c r="FN15" s="3">
        <v>0</v>
      </c>
      <c r="FO15" s="3">
        <v>8870.9299834626836</v>
      </c>
      <c r="FP15" s="3">
        <v>66541.058748816533</v>
      </c>
      <c r="FQ15" s="3">
        <v>28157.341619471943</v>
      </c>
      <c r="FR15" s="3">
        <v>3298.0723318167275</v>
      </c>
      <c r="FS15" s="3">
        <v>5175.4097853987723</v>
      </c>
      <c r="FT15" s="3">
        <v>210265.87982800597</v>
      </c>
      <c r="FU15" s="3">
        <v>38147.026645797261</v>
      </c>
      <c r="FV15" s="3">
        <v>3424381.1842750316</v>
      </c>
      <c r="FW15" s="3">
        <v>21246.147740818265</v>
      </c>
      <c r="FX15" s="3">
        <v>0</v>
      </c>
      <c r="FY15" s="3">
        <v>553547.51544403611</v>
      </c>
      <c r="FZ15" s="3">
        <v>211641.52092189339</v>
      </c>
      <c r="GA15" s="3">
        <v>2611639.6337666973</v>
      </c>
      <c r="GB15" s="3">
        <v>199440.5262726231</v>
      </c>
      <c r="GC15" s="3">
        <v>54293.588296678841</v>
      </c>
      <c r="GD15" s="3">
        <v>308869.08071538276</v>
      </c>
      <c r="GE15" s="3">
        <v>271778.77049321576</v>
      </c>
      <c r="GF15" s="3">
        <v>212533.24052599011</v>
      </c>
      <c r="GG15" s="3">
        <v>189819.04391692148</v>
      </c>
      <c r="GH15" s="3">
        <v>0</v>
      </c>
      <c r="GI15" s="3">
        <v>5020.9292123310051</v>
      </c>
      <c r="GJ15" s="3">
        <v>109905.90341972069</v>
      </c>
      <c r="GK15" s="3">
        <v>78178.339701119665</v>
      </c>
      <c r="GL15" s="3">
        <v>36109.894680569647</v>
      </c>
      <c r="GM15" s="3">
        <v>379.71593398353122</v>
      </c>
      <c r="GN15" s="3">
        <v>29393.282287779719</v>
      </c>
      <c r="GO15" s="3">
        <v>424.52145171861667</v>
      </c>
      <c r="GP15" s="3">
        <v>0</v>
      </c>
      <c r="GQ15" s="3">
        <v>0</v>
      </c>
      <c r="GR15" s="3">
        <v>0</v>
      </c>
      <c r="GS15" s="3">
        <v>0</v>
      </c>
      <c r="GT15" s="3">
        <v>0</v>
      </c>
      <c r="GU15" s="3">
        <v>0</v>
      </c>
      <c r="GV15" s="3">
        <v>0</v>
      </c>
      <c r="GW15" s="3">
        <v>0</v>
      </c>
      <c r="GX15" s="3">
        <v>0</v>
      </c>
      <c r="GY15" s="3">
        <v>0</v>
      </c>
      <c r="GZ15" s="3">
        <v>0</v>
      </c>
      <c r="HA15" s="3">
        <v>0</v>
      </c>
      <c r="HB15" s="3">
        <v>79.955728137775893</v>
      </c>
      <c r="HC15" s="3">
        <v>2341.3098462773551</v>
      </c>
      <c r="HD15" s="3">
        <v>0</v>
      </c>
      <c r="HE15" s="3">
        <v>0</v>
      </c>
      <c r="HF15" s="3">
        <v>208.97303873205092</v>
      </c>
      <c r="HG15" s="3">
        <v>0</v>
      </c>
      <c r="HH15" s="3">
        <v>132370.9823631203</v>
      </c>
      <c r="HI15" s="3">
        <v>0</v>
      </c>
      <c r="HJ15" s="3">
        <v>0</v>
      </c>
      <c r="HK15" s="3">
        <v>0</v>
      </c>
      <c r="HL15" s="3">
        <v>12823.983780773684</v>
      </c>
      <c r="HM15" s="3">
        <v>0</v>
      </c>
      <c r="HN15" s="3">
        <v>0</v>
      </c>
      <c r="HO15" s="3">
        <v>0</v>
      </c>
      <c r="HP15" s="3">
        <v>54.777087472127668</v>
      </c>
      <c r="HQ15" s="3">
        <v>9898.9861409053447</v>
      </c>
      <c r="HR15" s="3">
        <v>0</v>
      </c>
      <c r="HS15" s="3">
        <v>0</v>
      </c>
      <c r="HT15" s="3">
        <v>0</v>
      </c>
      <c r="HU15" s="3">
        <v>0</v>
      </c>
      <c r="HV15" s="3">
        <v>1516.337470368622</v>
      </c>
      <c r="HW15" s="3">
        <v>74887.43221846981</v>
      </c>
      <c r="HX15" s="3">
        <v>103005.29065321696</v>
      </c>
      <c r="HY15" s="3">
        <v>153735.78408734148</v>
      </c>
      <c r="HZ15" s="3">
        <v>621.50998106722693</v>
      </c>
      <c r="IA15" s="3">
        <v>436.52165659673403</v>
      </c>
      <c r="IB15" s="3">
        <v>179024.3059609668</v>
      </c>
      <c r="IC15" s="3">
        <v>141349.37777235909</v>
      </c>
      <c r="ID15" s="3">
        <v>111753.5832741951</v>
      </c>
      <c r="IE15" s="3">
        <v>576.27269305709297</v>
      </c>
      <c r="IF15" s="3">
        <v>33028.036526247975</v>
      </c>
      <c r="IG15" s="3">
        <v>345347.85208045482</v>
      </c>
      <c r="IH15" s="3">
        <v>354642.92425879079</v>
      </c>
      <c r="II15" s="3">
        <v>22529.615005682153</v>
      </c>
      <c r="IJ15" s="3">
        <v>31526.146696932159</v>
      </c>
      <c r="IK15" s="3">
        <v>5268.4975483981707</v>
      </c>
      <c r="IL15" s="3">
        <v>8049.14683188859</v>
      </c>
      <c r="IM15" s="3">
        <v>28959.856541126072</v>
      </c>
      <c r="IN15" s="3">
        <v>15959.930220570017</v>
      </c>
      <c r="IO15" s="3">
        <v>11400.173662023155</v>
      </c>
      <c r="IP15" s="3">
        <v>12133.113306202333</v>
      </c>
      <c r="IQ15" s="3">
        <v>38250.306358784132</v>
      </c>
      <c r="IR15" s="3">
        <v>2411.4687579533902</v>
      </c>
      <c r="IS15" s="3">
        <v>90.359477765776546</v>
      </c>
      <c r="IT15" s="3">
        <v>331.66972007408356</v>
      </c>
      <c r="IU15" s="3">
        <v>12557.347329466045</v>
      </c>
      <c r="IV15" s="41">
        <f t="shared" si="18"/>
        <v>192403735.903144</v>
      </c>
      <c r="IW15" s="42">
        <f t="shared" si="19"/>
        <v>0</v>
      </c>
      <c r="IX15" s="44">
        <f t="shared" si="20"/>
        <v>17499317.195098069</v>
      </c>
      <c r="IY15" s="44">
        <f t="shared" si="21"/>
        <v>4296224.2572955107</v>
      </c>
      <c r="IZ15" s="44">
        <f t="shared" si="22"/>
        <v>1125280.4845758129</v>
      </c>
      <c r="JA15" s="44">
        <f t="shared" si="23"/>
        <v>169482913.96617454</v>
      </c>
      <c r="JB15" s="45">
        <f t="shared" si="24"/>
        <v>192403735.90314394</v>
      </c>
      <c r="JC15" s="50">
        <f t="shared" si="25"/>
        <v>0.76346813579460326</v>
      </c>
      <c r="JD15" s="50">
        <f t="shared" si="26"/>
        <v>0.18743761759983205</v>
      </c>
      <c r="JE15" s="50">
        <f t="shared" si="27"/>
        <v>4.9094246605564718E-2</v>
      </c>
    </row>
    <row r="16" spans="1:265">
      <c r="A16" s="47">
        <f t="shared" si="17"/>
        <v>189856872.1897414</v>
      </c>
      <c r="B16" s="6">
        <v>2026</v>
      </c>
      <c r="C16" s="3">
        <v>790685.24270385178</v>
      </c>
      <c r="D16" s="3">
        <v>1193188.9656385614</v>
      </c>
      <c r="E16" s="3">
        <v>123848.83206538692</v>
      </c>
      <c r="F16" s="3">
        <v>0</v>
      </c>
      <c r="G16" s="3">
        <v>186110.86795377138</v>
      </c>
      <c r="H16" s="3">
        <v>1574876.0701208021</v>
      </c>
      <c r="I16" s="3">
        <v>2473925.4881462562</v>
      </c>
      <c r="J16" s="3">
        <v>16314.588941933594</v>
      </c>
      <c r="K16" s="3">
        <v>1379186.6818452151</v>
      </c>
      <c r="L16" s="3">
        <v>153.95160115122255</v>
      </c>
      <c r="M16" s="3">
        <v>20047035.152961135</v>
      </c>
      <c r="N16" s="3">
        <v>0</v>
      </c>
      <c r="O16" s="3">
        <v>0</v>
      </c>
      <c r="P16" s="3">
        <v>0</v>
      </c>
      <c r="Q16" s="3">
        <v>778265.0799740915</v>
      </c>
      <c r="R16" s="3">
        <v>7011.9403487030668</v>
      </c>
      <c r="S16" s="3">
        <v>3765213.3402924757</v>
      </c>
      <c r="T16" s="3">
        <v>1966579.0907872752</v>
      </c>
      <c r="U16" s="3">
        <v>42068.461333568048</v>
      </c>
      <c r="V16" s="3">
        <v>7678070.1352963755</v>
      </c>
      <c r="W16" s="3">
        <v>1272.730376247345</v>
      </c>
      <c r="X16" s="3">
        <v>362579.79564797564</v>
      </c>
      <c r="Y16" s="3">
        <v>1710136.1776429</v>
      </c>
      <c r="Z16" s="3">
        <v>8599.4703089998511</v>
      </c>
      <c r="AA16" s="3">
        <v>0</v>
      </c>
      <c r="AB16" s="3">
        <v>75834.235512193409</v>
      </c>
      <c r="AC16" s="3">
        <v>0</v>
      </c>
      <c r="AD16" s="3">
        <v>577985.05273484287</v>
      </c>
      <c r="AE16" s="3">
        <v>0</v>
      </c>
      <c r="AF16" s="3">
        <v>148546.90363980533</v>
      </c>
      <c r="AG16" s="3">
        <v>9113.2410059783724</v>
      </c>
      <c r="AH16" s="3">
        <v>0</v>
      </c>
      <c r="AI16" s="3">
        <v>0</v>
      </c>
      <c r="AJ16" s="3">
        <v>685608.34105309902</v>
      </c>
      <c r="AK16" s="3">
        <v>0</v>
      </c>
      <c r="AL16" s="3">
        <v>295771.99482959777</v>
      </c>
      <c r="AM16" s="3">
        <v>0</v>
      </c>
      <c r="AN16" s="3">
        <v>588244.74611096981</v>
      </c>
      <c r="AO16" s="3">
        <v>0</v>
      </c>
      <c r="AP16" s="3">
        <v>213450.66598562626</v>
      </c>
      <c r="AQ16" s="3">
        <v>194627.40654710028</v>
      </c>
      <c r="AR16" s="3">
        <v>1047292.3845594914</v>
      </c>
      <c r="AS16" s="3">
        <v>620171.71144033759</v>
      </c>
      <c r="AT16" s="3">
        <v>36321.75206822982</v>
      </c>
      <c r="AU16" s="3">
        <v>0</v>
      </c>
      <c r="AV16" s="3">
        <v>71349.089420870558</v>
      </c>
      <c r="AW16" s="3">
        <v>997599.50183086598</v>
      </c>
      <c r="AX16" s="3">
        <v>0</v>
      </c>
      <c r="AY16" s="3">
        <v>208682.76097248206</v>
      </c>
      <c r="AZ16" s="3">
        <v>702818.01825409732</v>
      </c>
      <c r="BA16" s="3">
        <v>73056.886877742931</v>
      </c>
      <c r="BB16" s="3">
        <v>27953.064362254569</v>
      </c>
      <c r="BC16" s="3">
        <v>37137.224249954641</v>
      </c>
      <c r="BD16" s="3">
        <v>0</v>
      </c>
      <c r="BE16" s="3">
        <v>229807.32549094767</v>
      </c>
      <c r="BF16" s="3">
        <v>0</v>
      </c>
      <c r="BG16" s="3">
        <v>74459.006956887431</v>
      </c>
      <c r="BH16" s="3">
        <v>153255.59466226978</v>
      </c>
      <c r="BI16" s="3">
        <v>8.0479042208667806E-2</v>
      </c>
      <c r="BJ16" s="3">
        <v>72447.687490455559</v>
      </c>
      <c r="BK16" s="3">
        <v>93132.065484718143</v>
      </c>
      <c r="BL16" s="3">
        <v>0</v>
      </c>
      <c r="BM16" s="3">
        <v>1.2812943148220406</v>
      </c>
      <c r="BN16" s="3">
        <v>123920.64300266758</v>
      </c>
      <c r="BO16" s="3">
        <v>121791.88576912267</v>
      </c>
      <c r="BP16" s="3">
        <v>0</v>
      </c>
      <c r="BQ16" s="3">
        <v>7695594.1729944786</v>
      </c>
      <c r="BR16" s="3">
        <v>52473.83107131836</v>
      </c>
      <c r="BS16" s="3">
        <v>22676.774311969737</v>
      </c>
      <c r="BT16" s="3">
        <v>148568.06186540361</v>
      </c>
      <c r="BU16" s="3">
        <v>2652427.5434905956</v>
      </c>
      <c r="BV16" s="3">
        <v>63750.232790783157</v>
      </c>
      <c r="BW16" s="3">
        <v>18215.358538962308</v>
      </c>
      <c r="BX16" s="3">
        <v>0</v>
      </c>
      <c r="BY16" s="3">
        <v>126408.78365627171</v>
      </c>
      <c r="BZ16" s="3">
        <v>36867.741962469685</v>
      </c>
      <c r="CA16" s="3">
        <v>41028.788669817011</v>
      </c>
      <c r="CB16" s="3">
        <v>0</v>
      </c>
      <c r="CC16" s="3">
        <v>321359.44127164432</v>
      </c>
      <c r="CD16" s="3">
        <v>49463.419813960187</v>
      </c>
      <c r="CE16" s="3">
        <v>0</v>
      </c>
      <c r="CF16" s="3">
        <v>84386.770176054561</v>
      </c>
      <c r="CG16" s="3">
        <v>43221.869229433767</v>
      </c>
      <c r="CH16" s="3">
        <v>0</v>
      </c>
      <c r="CI16" s="3">
        <v>5192.6977646012429</v>
      </c>
      <c r="CJ16" s="3">
        <v>631.7871433789195</v>
      </c>
      <c r="CK16" s="3">
        <v>2435.3148245700795</v>
      </c>
      <c r="CL16" s="3">
        <v>157.28570016456626</v>
      </c>
      <c r="CM16" s="3">
        <v>36094.345981194187</v>
      </c>
      <c r="CN16" s="3">
        <v>1003.7339197463883</v>
      </c>
      <c r="CO16" s="3">
        <v>13580.177532193295</v>
      </c>
      <c r="CP16" s="3">
        <v>80.138827007017227</v>
      </c>
      <c r="CQ16" s="3">
        <v>89594.142610351875</v>
      </c>
      <c r="CR16" s="3">
        <v>36.919061813770661</v>
      </c>
      <c r="CS16" s="3">
        <v>14344.895597733166</v>
      </c>
      <c r="CT16" s="3">
        <v>1500.5249479763675</v>
      </c>
      <c r="CU16" s="3">
        <v>20045.873913377862</v>
      </c>
      <c r="CV16" s="3">
        <v>91.995312543602907</v>
      </c>
      <c r="CW16" s="3">
        <v>212.21075838208532</v>
      </c>
      <c r="CX16" s="3">
        <v>210.60001700710916</v>
      </c>
      <c r="CY16" s="3">
        <v>5297.2951050436495</v>
      </c>
      <c r="CZ16" s="3">
        <v>1839635.8699779555</v>
      </c>
      <c r="DA16" s="3">
        <v>152665.22902522871</v>
      </c>
      <c r="DB16" s="3">
        <v>262558.86521987774</v>
      </c>
      <c r="DC16" s="3">
        <v>18191.901011066162</v>
      </c>
      <c r="DD16" s="3">
        <v>437948.6397906252</v>
      </c>
      <c r="DE16" s="3">
        <v>66044.382059075375</v>
      </c>
      <c r="DF16" s="3">
        <v>836409.89056384796</v>
      </c>
      <c r="DG16" s="3">
        <v>332543.30202576163</v>
      </c>
      <c r="DH16" s="3">
        <v>193707.94744131432</v>
      </c>
      <c r="DI16" s="3">
        <v>0</v>
      </c>
      <c r="DJ16" s="3">
        <v>405325.13953278749</v>
      </c>
      <c r="DK16" s="3">
        <v>277389.7701699817</v>
      </c>
      <c r="DL16" s="3">
        <v>49333.621922880862</v>
      </c>
      <c r="DM16" s="3">
        <v>88025.996094840491</v>
      </c>
      <c r="DN16" s="3">
        <v>156371.9059501061</v>
      </c>
      <c r="DO16" s="3">
        <v>8022.9215310248137</v>
      </c>
      <c r="DP16" s="3">
        <v>129230.74615649445</v>
      </c>
      <c r="DQ16" s="3">
        <v>24552.867020524096</v>
      </c>
      <c r="DR16" s="3">
        <v>414343.78120153898</v>
      </c>
      <c r="DS16" s="3">
        <v>39745.676215023217</v>
      </c>
      <c r="DT16" s="3">
        <v>576893.44715362752</v>
      </c>
      <c r="DU16" s="3">
        <v>95087.428923191124</v>
      </c>
      <c r="DV16" s="3">
        <v>567.59964900794239</v>
      </c>
      <c r="DW16" s="3">
        <v>167989.10538734851</v>
      </c>
      <c r="DX16" s="3">
        <v>30029.109322984623</v>
      </c>
      <c r="DY16" s="3">
        <v>1549.1649942071988</v>
      </c>
      <c r="DZ16" s="3">
        <v>2699.1210055017905</v>
      </c>
      <c r="EA16" s="3">
        <v>0</v>
      </c>
      <c r="EB16" s="3">
        <v>1632980.9966210474</v>
      </c>
      <c r="EC16" s="3">
        <v>1465885.8053145143</v>
      </c>
      <c r="ED16" s="3">
        <v>0</v>
      </c>
      <c r="EE16" s="3">
        <v>0</v>
      </c>
      <c r="EF16" s="3">
        <v>0</v>
      </c>
      <c r="EG16" s="3">
        <v>56103.34485607643</v>
      </c>
      <c r="EH16" s="3">
        <v>81215.626300858887</v>
      </c>
      <c r="EI16" s="3">
        <v>15731321.770864163</v>
      </c>
      <c r="EJ16" s="3">
        <v>26834.254097022771</v>
      </c>
      <c r="EK16" s="3">
        <v>1210075.0430677743</v>
      </c>
      <c r="EL16" s="3">
        <v>123354.66517288049</v>
      </c>
      <c r="EM16" s="3">
        <v>16811824.63084811</v>
      </c>
      <c r="EN16" s="3">
        <v>183287.501364928</v>
      </c>
      <c r="EO16" s="3">
        <v>318619.21877825691</v>
      </c>
      <c r="EP16" s="3">
        <v>318182.27428300091</v>
      </c>
      <c r="EQ16" s="3">
        <v>7380.0227552827255</v>
      </c>
      <c r="ER16" s="3">
        <v>13705.365932805291</v>
      </c>
      <c r="ES16" s="3">
        <v>45745.856690313281</v>
      </c>
      <c r="ET16" s="3">
        <v>3584.9296363196804</v>
      </c>
      <c r="EU16" s="3">
        <v>533597.59970387188</v>
      </c>
      <c r="EV16" s="3">
        <v>532169.46703738195</v>
      </c>
      <c r="EW16" s="3">
        <v>61708469.084783539</v>
      </c>
      <c r="EX16" s="3">
        <v>120172.00536903738</v>
      </c>
      <c r="EY16" s="3">
        <v>30814.631328640844</v>
      </c>
      <c r="EZ16" s="3">
        <v>719047.77706452552</v>
      </c>
      <c r="FA16" s="3">
        <v>105953.64914095403</v>
      </c>
      <c r="FB16" s="3">
        <v>241060.49883723169</v>
      </c>
      <c r="FC16" s="3">
        <v>83148.478792760594</v>
      </c>
      <c r="FD16" s="3">
        <v>133198.03089320287</v>
      </c>
      <c r="FE16" s="3">
        <v>0</v>
      </c>
      <c r="FF16" s="3">
        <v>1911628.6549615399</v>
      </c>
      <c r="FG16" s="3">
        <v>168822.5916651446</v>
      </c>
      <c r="FH16" s="3">
        <v>1513021.510460156</v>
      </c>
      <c r="FI16" s="3">
        <v>11498.042579519632</v>
      </c>
      <c r="FJ16" s="3">
        <v>2204.9699668366034</v>
      </c>
      <c r="FK16" s="3">
        <v>270059.78693462821</v>
      </c>
      <c r="FL16" s="3">
        <v>155253.9371651313</v>
      </c>
      <c r="FM16" s="3">
        <v>3114661.85912961</v>
      </c>
      <c r="FN16" s="3">
        <v>0</v>
      </c>
      <c r="FO16" s="3">
        <v>8870.9299834626836</v>
      </c>
      <c r="FP16" s="3">
        <v>66044.703626864153</v>
      </c>
      <c r="FQ16" s="3">
        <v>28003.302870118252</v>
      </c>
      <c r="FR16" s="3">
        <v>4258.0142024252464</v>
      </c>
      <c r="FS16" s="3">
        <v>6772.2452669634404</v>
      </c>
      <c r="FT16" s="3">
        <v>212039.16220342516</v>
      </c>
      <c r="FU16" s="3">
        <v>38404.602155484208</v>
      </c>
      <c r="FV16" s="3">
        <v>3414687.7301968727</v>
      </c>
      <c r="FW16" s="3">
        <v>21229.647439447337</v>
      </c>
      <c r="FX16" s="3">
        <v>0</v>
      </c>
      <c r="FY16" s="3">
        <v>561334.5349635313</v>
      </c>
      <c r="FZ16" s="3">
        <v>211422.59944886406</v>
      </c>
      <c r="GA16" s="3">
        <v>2643088.0675882353</v>
      </c>
      <c r="GB16" s="3">
        <v>202389.88378679095</v>
      </c>
      <c r="GC16" s="3">
        <v>55165.556040823882</v>
      </c>
      <c r="GD16" s="3">
        <v>314184.85115280224</v>
      </c>
      <c r="GE16" s="3">
        <v>318709.83100093232</v>
      </c>
      <c r="GF16" s="3">
        <v>240299.56866029033</v>
      </c>
      <c r="GG16" s="3">
        <v>326855.79739750869</v>
      </c>
      <c r="GH16" s="3">
        <v>0</v>
      </c>
      <c r="GI16" s="3">
        <v>6941.1823535277408</v>
      </c>
      <c r="GJ16" s="3">
        <v>99985.911875382517</v>
      </c>
      <c r="GK16" s="3">
        <v>78687.962641978622</v>
      </c>
      <c r="GL16" s="3">
        <v>36415.437795214413</v>
      </c>
      <c r="GM16" s="3">
        <v>10.602270223087956</v>
      </c>
      <c r="GN16" s="3">
        <v>33774.575720492328</v>
      </c>
      <c r="GO16" s="3">
        <v>486.86401757606097</v>
      </c>
      <c r="GP16" s="3">
        <v>0</v>
      </c>
      <c r="GQ16" s="3">
        <v>0</v>
      </c>
      <c r="GR16" s="3">
        <v>0</v>
      </c>
      <c r="GS16" s="3">
        <v>0</v>
      </c>
      <c r="GT16" s="3">
        <v>0</v>
      </c>
      <c r="GU16" s="3">
        <v>0</v>
      </c>
      <c r="GV16" s="3">
        <v>0</v>
      </c>
      <c r="GW16" s="3">
        <v>0</v>
      </c>
      <c r="GX16" s="3">
        <v>0</v>
      </c>
      <c r="GY16" s="3">
        <v>0</v>
      </c>
      <c r="GZ16" s="3">
        <v>0</v>
      </c>
      <c r="HA16" s="3">
        <v>0</v>
      </c>
      <c r="HB16" s="3">
        <v>104.46144753044135</v>
      </c>
      <c r="HC16" s="3">
        <v>3043.6046131163098</v>
      </c>
      <c r="HD16" s="3">
        <v>0</v>
      </c>
      <c r="HE16" s="3">
        <v>0</v>
      </c>
      <c r="HF16" s="3">
        <v>207.65541343554429</v>
      </c>
      <c r="HG16" s="3">
        <v>0</v>
      </c>
      <c r="HH16" s="3">
        <v>131530.2426129464</v>
      </c>
      <c r="HI16" s="3">
        <v>0</v>
      </c>
      <c r="HJ16" s="3">
        <v>0</v>
      </c>
      <c r="HK16" s="3">
        <v>0</v>
      </c>
      <c r="HL16" s="3">
        <v>12742.861297244079</v>
      </c>
      <c r="HM16" s="3">
        <v>0</v>
      </c>
      <c r="HN16" s="3">
        <v>0</v>
      </c>
      <c r="HO16" s="3">
        <v>0</v>
      </c>
      <c r="HP16" s="3">
        <v>55.200805835231954</v>
      </c>
      <c r="HQ16" s="3">
        <v>9975.5629900765398</v>
      </c>
      <c r="HR16" s="3">
        <v>0</v>
      </c>
      <c r="HS16" s="3">
        <v>0</v>
      </c>
      <c r="HT16" s="3">
        <v>0</v>
      </c>
      <c r="HU16" s="3">
        <v>0</v>
      </c>
      <c r="HV16" s="3">
        <v>1148.9137077871055</v>
      </c>
      <c r="HW16" s="3">
        <v>56988.066354511298</v>
      </c>
      <c r="HX16" s="3">
        <v>79100.760686599591</v>
      </c>
      <c r="HY16" s="3">
        <v>189924.06089509584</v>
      </c>
      <c r="HZ16" s="3">
        <v>609.32234098626498</v>
      </c>
      <c r="IA16" s="3">
        <v>424.09694771408851</v>
      </c>
      <c r="IB16" s="3">
        <v>187857.54308630255</v>
      </c>
      <c r="IC16" s="3">
        <v>135696.42258715141</v>
      </c>
      <c r="ID16" s="3">
        <v>134817.47930989487</v>
      </c>
      <c r="IE16" s="3">
        <v>529.93467472729856</v>
      </c>
      <c r="IF16" s="3">
        <v>30002.252491644656</v>
      </c>
      <c r="IG16" s="3">
        <v>339965.44577845617</v>
      </c>
      <c r="IH16" s="3">
        <v>309235.36834479577</v>
      </c>
      <c r="II16" s="3">
        <v>27789.064104813351</v>
      </c>
      <c r="IJ16" s="3">
        <v>27716.717133387432</v>
      </c>
      <c r="IK16" s="3">
        <v>5116.9761438792029</v>
      </c>
      <c r="IL16" s="3">
        <v>7076.0411981268917</v>
      </c>
      <c r="IM16" s="3">
        <v>24374.140711589716</v>
      </c>
      <c r="IN16" s="3">
        <v>15246.132290621536</v>
      </c>
      <c r="IO16" s="3">
        <v>14119.416939894687</v>
      </c>
      <c r="IP16" s="3">
        <v>10705.894592275048</v>
      </c>
      <c r="IQ16" s="3">
        <v>31733.938316156367</v>
      </c>
      <c r="IR16" s="3">
        <v>2122.9283606348076</v>
      </c>
      <c r="IS16" s="3">
        <v>111.93663500376367</v>
      </c>
      <c r="IT16" s="3">
        <v>292.31698736127333</v>
      </c>
      <c r="IU16" s="3">
        <v>12241.208606707278</v>
      </c>
      <c r="IV16" s="41">
        <f t="shared" si="18"/>
        <v>189856872.1897414</v>
      </c>
      <c r="IW16" s="42">
        <f t="shared" si="19"/>
        <v>0</v>
      </c>
      <c r="IX16" s="44">
        <f t="shared" si="20"/>
        <v>17540914.05209031</v>
      </c>
      <c r="IY16" s="44">
        <f t="shared" si="21"/>
        <v>4348914.7469025748</v>
      </c>
      <c r="IZ16" s="44">
        <f t="shared" si="22"/>
        <v>1446304.1041122279</v>
      </c>
      <c r="JA16" s="44">
        <f t="shared" si="23"/>
        <v>166520739.28663629</v>
      </c>
      <c r="JB16" s="45">
        <f t="shared" si="24"/>
        <v>189856872.1897414</v>
      </c>
      <c r="JC16" s="50">
        <f t="shared" si="25"/>
        <v>0.75166327364189434</v>
      </c>
      <c r="JD16" s="50">
        <f t="shared" si="26"/>
        <v>0.18635970085360232</v>
      </c>
      <c r="JE16" s="50">
        <f t="shared" si="27"/>
        <v>6.1977025504503465E-2</v>
      </c>
    </row>
    <row r="17" spans="1:265">
      <c r="A17" s="47">
        <f t="shared" si="17"/>
        <v>186657653.17267928</v>
      </c>
      <c r="B17" s="6">
        <v>2027</v>
      </c>
      <c r="C17" s="3">
        <v>792372.19072706834</v>
      </c>
      <c r="D17" s="3">
        <v>1222541.0225029057</v>
      </c>
      <c r="E17" s="3">
        <v>121903.32031466397</v>
      </c>
      <c r="F17" s="3">
        <v>0</v>
      </c>
      <c r="G17" s="3">
        <v>186363.06285494936</v>
      </c>
      <c r="H17" s="3">
        <v>1565704.1257826649</v>
      </c>
      <c r="I17" s="3">
        <v>2476260.5953199011</v>
      </c>
      <c r="J17" s="3">
        <v>16928.448472400869</v>
      </c>
      <c r="K17" s="3">
        <v>1377000.596734284</v>
      </c>
      <c r="L17" s="3">
        <v>153.88128420810492</v>
      </c>
      <c r="M17" s="3">
        <v>19995356.514520049</v>
      </c>
      <c r="N17" s="3">
        <v>0</v>
      </c>
      <c r="O17" s="3">
        <v>0</v>
      </c>
      <c r="P17" s="3">
        <v>0</v>
      </c>
      <c r="Q17" s="3">
        <v>792512.03106878139</v>
      </c>
      <c r="R17" s="3">
        <v>6980.4455694106009</v>
      </c>
      <c r="S17" s="3">
        <v>3768931.4994196133</v>
      </c>
      <c r="T17" s="3">
        <v>1977230.2564937945</v>
      </c>
      <c r="U17" s="3">
        <v>42379.693120938049</v>
      </c>
      <c r="V17" s="3">
        <v>7731004.510867862</v>
      </c>
      <c r="W17" s="3">
        <v>1208.3750955692635</v>
      </c>
      <c r="X17" s="3">
        <v>362791.12195095472</v>
      </c>
      <c r="Y17" s="3">
        <v>1712943.987757701</v>
      </c>
      <c r="Z17" s="3">
        <v>12088.411105215539</v>
      </c>
      <c r="AA17" s="3">
        <v>0</v>
      </c>
      <c r="AB17" s="3">
        <v>78602.437941454264</v>
      </c>
      <c r="AC17" s="3">
        <v>0</v>
      </c>
      <c r="AD17" s="3">
        <v>565775.30356341181</v>
      </c>
      <c r="AE17" s="3">
        <v>0</v>
      </c>
      <c r="AF17" s="3">
        <v>151468.5135816682</v>
      </c>
      <c r="AG17" s="3">
        <v>9168.5321774609729</v>
      </c>
      <c r="AH17" s="3">
        <v>0</v>
      </c>
      <c r="AI17" s="3">
        <v>0</v>
      </c>
      <c r="AJ17" s="3">
        <v>684156.86604084703</v>
      </c>
      <c r="AK17" s="3">
        <v>0</v>
      </c>
      <c r="AL17" s="3">
        <v>297086.19398854917</v>
      </c>
      <c r="AM17" s="3">
        <v>0</v>
      </c>
      <c r="AN17" s="3">
        <v>587085.72630991752</v>
      </c>
      <c r="AO17" s="3">
        <v>0</v>
      </c>
      <c r="AP17" s="3">
        <v>211844.82732149144</v>
      </c>
      <c r="AQ17" s="3">
        <v>194803.13773151755</v>
      </c>
      <c r="AR17" s="3">
        <v>1052065.8622606026</v>
      </c>
      <c r="AS17" s="3">
        <v>633268.74219032202</v>
      </c>
      <c r="AT17" s="3">
        <v>36355.823060320916</v>
      </c>
      <c r="AU17" s="3">
        <v>0</v>
      </c>
      <c r="AV17" s="3">
        <v>65325.544311618658</v>
      </c>
      <c r="AW17" s="3">
        <v>998029.97121826163</v>
      </c>
      <c r="AX17" s="3">
        <v>0</v>
      </c>
      <c r="AY17" s="3">
        <v>202283.57462294435</v>
      </c>
      <c r="AZ17" s="3">
        <v>711802.32699484751</v>
      </c>
      <c r="BA17" s="3">
        <v>73190.044260773982</v>
      </c>
      <c r="BB17" s="3">
        <v>27675.489783324374</v>
      </c>
      <c r="BC17" s="3">
        <v>36935.766723049222</v>
      </c>
      <c r="BD17" s="3">
        <v>0</v>
      </c>
      <c r="BE17" s="3">
        <v>229847.28884508988</v>
      </c>
      <c r="BF17" s="3">
        <v>0</v>
      </c>
      <c r="BG17" s="3">
        <v>76196.279204930019</v>
      </c>
      <c r="BH17" s="3">
        <v>154105.05816102374</v>
      </c>
      <c r="BI17" s="3">
        <v>8.0698502446815812E-2</v>
      </c>
      <c r="BJ17" s="3">
        <v>70144.767072492876</v>
      </c>
      <c r="BK17" s="3">
        <v>98087.86575567328</v>
      </c>
      <c r="BL17" s="3">
        <v>0</v>
      </c>
      <c r="BM17" s="3">
        <v>1.2859642976303314</v>
      </c>
      <c r="BN17" s="3">
        <v>131344.90380893191</v>
      </c>
      <c r="BO17" s="3">
        <v>114285.21044077085</v>
      </c>
      <c r="BP17" s="3">
        <v>0</v>
      </c>
      <c r="BQ17" s="3">
        <v>7715373.2908719303</v>
      </c>
      <c r="BR17" s="3">
        <v>52429.375453437999</v>
      </c>
      <c r="BS17" s="3">
        <v>22074.697700992776</v>
      </c>
      <c r="BT17" s="3">
        <v>158954.24810537134</v>
      </c>
      <c r="BU17" s="3">
        <v>2626304.5561142196</v>
      </c>
      <c r="BV17" s="3">
        <v>64385.901347075647</v>
      </c>
      <c r="BW17" s="3">
        <v>18390.456096934686</v>
      </c>
      <c r="BX17" s="3">
        <v>0</v>
      </c>
      <c r="BY17" s="3">
        <v>135978.09063934739</v>
      </c>
      <c r="BZ17" s="3">
        <v>36842.69237850776</v>
      </c>
      <c r="CA17" s="3">
        <v>40985.634663450335</v>
      </c>
      <c r="CB17" s="3">
        <v>0</v>
      </c>
      <c r="CC17" s="3">
        <v>320566.11162437859</v>
      </c>
      <c r="CD17" s="3">
        <v>50560.363340395161</v>
      </c>
      <c r="CE17" s="3">
        <v>0</v>
      </c>
      <c r="CF17" s="3">
        <v>83993.257054566377</v>
      </c>
      <c r="CG17" s="3">
        <v>43869.067737518722</v>
      </c>
      <c r="CH17" s="3">
        <v>0</v>
      </c>
      <c r="CI17" s="3">
        <v>5418.6952387513056</v>
      </c>
      <c r="CJ17" s="3">
        <v>659.13106382815602</v>
      </c>
      <c r="CK17" s="3">
        <v>2335.217323722401</v>
      </c>
      <c r="CL17" s="3">
        <v>150.57087595947044</v>
      </c>
      <c r="CM17" s="3">
        <v>33541.043772706944</v>
      </c>
      <c r="CN17" s="3">
        <v>1009.2097992079601</v>
      </c>
      <c r="CO17" s="3">
        <v>13380.60269179954</v>
      </c>
      <c r="CP17" s="3">
        <v>82.405343665015479</v>
      </c>
      <c r="CQ17" s="3">
        <v>81800.394139265656</v>
      </c>
      <c r="CR17" s="3">
        <v>33.155662069592374</v>
      </c>
      <c r="CS17" s="3">
        <v>13760.882352857276</v>
      </c>
      <c r="CT17" s="3">
        <v>745.03548562319463</v>
      </c>
      <c r="CU17" s="3">
        <v>18597.712443464035</v>
      </c>
      <c r="CV17" s="3">
        <v>87.053118948148366</v>
      </c>
      <c r="CW17" s="3">
        <v>193.48751240423016</v>
      </c>
      <c r="CX17" s="3">
        <v>205.53759806252631</v>
      </c>
      <c r="CY17" s="3">
        <v>5132.2817604703068</v>
      </c>
      <c r="CZ17" s="3">
        <v>1842690.3084794183</v>
      </c>
      <c r="DA17" s="3">
        <v>155237.68628280578</v>
      </c>
      <c r="DB17" s="3">
        <v>270166.19551667472</v>
      </c>
      <c r="DC17" s="3">
        <v>18577.088748392009</v>
      </c>
      <c r="DD17" s="3">
        <v>456518.80311438575</v>
      </c>
      <c r="DE17" s="3">
        <v>64117.511709618986</v>
      </c>
      <c r="DF17" s="3">
        <v>835321.98729600594</v>
      </c>
      <c r="DG17" s="3">
        <v>335481.77366518427</v>
      </c>
      <c r="DH17" s="3">
        <v>174790.23969067374</v>
      </c>
      <c r="DI17" s="3">
        <v>0</v>
      </c>
      <c r="DJ17" s="3">
        <v>434428.39913832303</v>
      </c>
      <c r="DK17" s="3">
        <v>282129.39359780686</v>
      </c>
      <c r="DL17" s="3">
        <v>44721.376163229637</v>
      </c>
      <c r="DM17" s="3">
        <v>83635.864262261297</v>
      </c>
      <c r="DN17" s="3">
        <v>158064.65710777391</v>
      </c>
      <c r="DO17" s="3">
        <v>5479.1567697683158</v>
      </c>
      <c r="DP17" s="3">
        <v>127918.55907867862</v>
      </c>
      <c r="DQ17" s="3">
        <v>28151.99093519177</v>
      </c>
      <c r="DR17" s="3">
        <v>395900.00516195886</v>
      </c>
      <c r="DS17" s="3">
        <v>42355.450151553981</v>
      </c>
      <c r="DT17" s="3">
        <v>581890.78926789027</v>
      </c>
      <c r="DU17" s="3">
        <v>96687.520718459578</v>
      </c>
      <c r="DV17" s="3">
        <v>653.54180074445549</v>
      </c>
      <c r="DW17" s="3">
        <v>172653.16753981894</v>
      </c>
      <c r="DX17" s="3">
        <v>29828.998689540884</v>
      </c>
      <c r="DY17" s="3">
        <v>1523.8056334258392</v>
      </c>
      <c r="DZ17" s="3">
        <v>3798.758368272915</v>
      </c>
      <c r="EA17" s="3">
        <v>0</v>
      </c>
      <c r="EB17" s="3">
        <v>1599244.3208189437</v>
      </c>
      <c r="EC17" s="3">
        <v>1528711.7656416213</v>
      </c>
      <c r="ED17" s="3">
        <v>0</v>
      </c>
      <c r="EE17" s="3">
        <v>0</v>
      </c>
      <c r="EF17" s="3">
        <v>0</v>
      </c>
      <c r="EG17" s="3">
        <v>56523.854225284136</v>
      </c>
      <c r="EH17" s="3">
        <v>103398.76152325649</v>
      </c>
      <c r="EI17" s="3">
        <v>15414616.536712892</v>
      </c>
      <c r="EJ17" s="3">
        <v>26396.485976660821</v>
      </c>
      <c r="EK17" s="3">
        <v>1200011.8350632775</v>
      </c>
      <c r="EL17" s="3">
        <v>122220.75522682672</v>
      </c>
      <c r="EM17" s="3">
        <v>15477266.936912525</v>
      </c>
      <c r="EN17" s="3">
        <v>205935.53186459193</v>
      </c>
      <c r="EO17" s="3">
        <v>397046.90548898152</v>
      </c>
      <c r="EP17" s="3">
        <v>355942.68613812589</v>
      </c>
      <c r="EQ17" s="3">
        <v>6795.7249622192776</v>
      </c>
      <c r="ER17" s="3">
        <v>13054.744722324864</v>
      </c>
      <c r="ES17" s="3">
        <v>60431.221575619988</v>
      </c>
      <c r="ET17" s="3">
        <v>4420.5662305032074</v>
      </c>
      <c r="EU17" s="3">
        <v>501648.70739333378</v>
      </c>
      <c r="EV17" s="3">
        <v>520536.38099158625</v>
      </c>
      <c r="EW17" s="3">
        <v>59381582.790380076</v>
      </c>
      <c r="EX17" s="3">
        <v>201517.96093527038</v>
      </c>
      <c r="EY17" s="3">
        <v>78977.166833909039</v>
      </c>
      <c r="EZ17" s="3">
        <v>1049792.9079911956</v>
      </c>
      <c r="FA17" s="3">
        <v>101264.21847133746</v>
      </c>
      <c r="FB17" s="3">
        <v>231375.3529247996</v>
      </c>
      <c r="FC17" s="3">
        <v>94616.693994999558</v>
      </c>
      <c r="FD17" s="3">
        <v>131110.26774459626</v>
      </c>
      <c r="FE17" s="3">
        <v>0</v>
      </c>
      <c r="FF17" s="3">
        <v>1826772.9912652436</v>
      </c>
      <c r="FG17" s="3">
        <v>217184.55339735435</v>
      </c>
      <c r="FH17" s="3">
        <v>1340402.4282169938</v>
      </c>
      <c r="FI17" s="3">
        <v>11379.876564606302</v>
      </c>
      <c r="FJ17" s="3">
        <v>2231.9739840361185</v>
      </c>
      <c r="FK17" s="3">
        <v>267533.75945997512</v>
      </c>
      <c r="FL17" s="3">
        <v>154044.16104166635</v>
      </c>
      <c r="FM17" s="3">
        <v>3121211.8632369461</v>
      </c>
      <c r="FN17" s="3">
        <v>0</v>
      </c>
      <c r="FO17" s="3">
        <v>8870.9299834626836</v>
      </c>
      <c r="FP17" s="3">
        <v>64321.251048811275</v>
      </c>
      <c r="FQ17" s="3">
        <v>27259.485906800219</v>
      </c>
      <c r="FR17" s="3">
        <v>5464.5994901272115</v>
      </c>
      <c r="FS17" s="3">
        <v>8712.3776486322113</v>
      </c>
      <c r="FT17" s="3">
        <v>211087.92052498917</v>
      </c>
      <c r="FU17" s="3">
        <v>38368.935135420499</v>
      </c>
      <c r="FV17" s="3">
        <v>3411875.1776991021</v>
      </c>
      <c r="FW17" s="3">
        <v>21612.959280155603</v>
      </c>
      <c r="FX17" s="3">
        <v>0</v>
      </c>
      <c r="FY17" s="3">
        <v>574042.69832398032</v>
      </c>
      <c r="FZ17" s="3">
        <v>210156.73523731509</v>
      </c>
      <c r="GA17" s="3">
        <v>2675859.0382649601</v>
      </c>
      <c r="GB17" s="3">
        <v>203395.59206813216</v>
      </c>
      <c r="GC17" s="3">
        <v>55668.978212701986</v>
      </c>
      <c r="GD17" s="3">
        <v>316287.19522557559</v>
      </c>
      <c r="GE17" s="3">
        <v>374341.51414191438</v>
      </c>
      <c r="GF17" s="3">
        <v>268512.23416876508</v>
      </c>
      <c r="GG17" s="3">
        <v>520519.57587976643</v>
      </c>
      <c r="GH17" s="3">
        <v>0</v>
      </c>
      <c r="GI17" s="3">
        <v>9134.3173170132031</v>
      </c>
      <c r="GJ17" s="3">
        <v>89662.457492944057</v>
      </c>
      <c r="GK17" s="3">
        <v>78160.054907969155</v>
      </c>
      <c r="GL17" s="3">
        <v>36148.793038099531</v>
      </c>
      <c r="GM17" s="3">
        <v>1.2753353442768996E-3</v>
      </c>
      <c r="GN17" s="3">
        <v>38854.439399696406</v>
      </c>
      <c r="GO17" s="3">
        <v>558.96533573417537</v>
      </c>
      <c r="GP17" s="3">
        <v>0</v>
      </c>
      <c r="GQ17" s="3">
        <v>0</v>
      </c>
      <c r="GR17" s="3">
        <v>0</v>
      </c>
      <c r="GS17" s="3">
        <v>0</v>
      </c>
      <c r="GT17" s="3">
        <v>0</v>
      </c>
      <c r="GU17" s="3">
        <v>0</v>
      </c>
      <c r="GV17" s="3">
        <v>0</v>
      </c>
      <c r="GW17" s="3">
        <v>0</v>
      </c>
      <c r="GX17" s="3">
        <v>0</v>
      </c>
      <c r="GY17" s="3">
        <v>0</v>
      </c>
      <c r="GZ17" s="3">
        <v>0</v>
      </c>
      <c r="HA17" s="3">
        <v>0</v>
      </c>
      <c r="HB17" s="3">
        <v>133.6189789841815</v>
      </c>
      <c r="HC17" s="3">
        <v>3878.2240573363933</v>
      </c>
      <c r="HD17" s="3">
        <v>0</v>
      </c>
      <c r="HE17" s="3">
        <v>0</v>
      </c>
      <c r="HF17" s="3">
        <v>205.73645274049173</v>
      </c>
      <c r="HG17" s="3">
        <v>0</v>
      </c>
      <c r="HH17" s="3">
        <v>130328.76037911845</v>
      </c>
      <c r="HI17" s="3">
        <v>0</v>
      </c>
      <c r="HJ17" s="3">
        <v>0</v>
      </c>
      <c r="HK17" s="3">
        <v>0</v>
      </c>
      <c r="HL17" s="3">
        <v>12625.707032893912</v>
      </c>
      <c r="HM17" s="3">
        <v>0</v>
      </c>
      <c r="HN17" s="3">
        <v>0</v>
      </c>
      <c r="HO17" s="3">
        <v>0</v>
      </c>
      <c r="HP17" s="3">
        <v>55.333909711326235</v>
      </c>
      <c r="HQ17" s="3">
        <v>10003.057859937669</v>
      </c>
      <c r="HR17" s="3">
        <v>0</v>
      </c>
      <c r="HS17" s="3">
        <v>0</v>
      </c>
      <c r="HT17" s="3">
        <v>0</v>
      </c>
      <c r="HU17" s="3">
        <v>0</v>
      </c>
      <c r="HV17" s="3">
        <v>844.42201773258682</v>
      </c>
      <c r="HW17" s="3">
        <v>42048.620501105026</v>
      </c>
      <c r="HX17" s="3">
        <v>59802.600763936192</v>
      </c>
      <c r="HY17" s="3">
        <v>228187.52931274995</v>
      </c>
      <c r="HZ17" s="3">
        <v>597.54674012266128</v>
      </c>
      <c r="IA17" s="3">
        <v>415.71040654410291</v>
      </c>
      <c r="IB17" s="3">
        <v>194075.65486014023</v>
      </c>
      <c r="IC17" s="3">
        <v>125785.22578962258</v>
      </c>
      <c r="ID17" s="3">
        <v>158731.60555913637</v>
      </c>
      <c r="IE17" s="3">
        <v>464.68595599549081</v>
      </c>
      <c r="IF17" s="3">
        <v>26651.313477330335</v>
      </c>
      <c r="IG17" s="3">
        <v>332425.77403512772</v>
      </c>
      <c r="IH17" s="3">
        <v>262748.17225013126</v>
      </c>
      <c r="II17" s="3">
        <v>33271.416558072946</v>
      </c>
      <c r="IJ17" s="3">
        <v>23733.674208428965</v>
      </c>
      <c r="IK17" s="3">
        <v>4937.8540789509352</v>
      </c>
      <c r="IL17" s="3">
        <v>6058.6627846742995</v>
      </c>
      <c r="IM17" s="3">
        <v>20251.73872236504</v>
      </c>
      <c r="IN17" s="3">
        <v>14654.458339425393</v>
      </c>
      <c r="IO17" s="3">
        <v>17007.431121977301</v>
      </c>
      <c r="IP17" s="3">
        <v>9201.0242244906167</v>
      </c>
      <c r="IQ17" s="3">
        <v>26236.684595905492</v>
      </c>
      <c r="IR17" s="3">
        <v>1820.0511508421794</v>
      </c>
      <c r="IS17" s="3">
        <v>134.85297631489345</v>
      </c>
      <c r="IT17" s="3">
        <v>250.92280194074198</v>
      </c>
      <c r="IU17" s="3">
        <v>11851.482660756599</v>
      </c>
      <c r="IV17" s="41">
        <f t="shared" si="18"/>
        <v>186657653.17267928</v>
      </c>
      <c r="IW17" s="42">
        <f t="shared" si="19"/>
        <v>0</v>
      </c>
      <c r="IX17" s="44">
        <f t="shared" si="20"/>
        <v>17589227.719449308</v>
      </c>
      <c r="IY17" s="44">
        <f t="shared" si="21"/>
        <v>4415593.5980355544</v>
      </c>
      <c r="IZ17" s="44">
        <f t="shared" si="22"/>
        <v>1900544.4492279321</v>
      </c>
      <c r="JA17" s="44">
        <f t="shared" si="23"/>
        <v>162752287.40596655</v>
      </c>
      <c r="JB17" s="45">
        <f t="shared" si="24"/>
        <v>186657653.17267933</v>
      </c>
      <c r="JC17" s="50">
        <f t="shared" si="25"/>
        <v>0.73578576002972351</v>
      </c>
      <c r="JD17" s="50">
        <f t="shared" si="26"/>
        <v>0.18471140082634002</v>
      </c>
      <c r="JE17" s="50">
        <f t="shared" si="27"/>
        <v>7.9502839143936438E-2</v>
      </c>
    </row>
    <row r="18" spans="1:265">
      <c r="A18" s="47">
        <f t="shared" si="17"/>
        <v>183450310.60706377</v>
      </c>
      <c r="B18" s="6">
        <v>2028</v>
      </c>
      <c r="C18" s="3">
        <v>793981.8610060846</v>
      </c>
      <c r="D18" s="3">
        <v>1258356.6833527188</v>
      </c>
      <c r="E18" s="3">
        <v>119101.36896620062</v>
      </c>
      <c r="F18" s="3">
        <v>0</v>
      </c>
      <c r="G18" s="3">
        <v>186482.63061429438</v>
      </c>
      <c r="H18" s="3">
        <v>1556421.3894299909</v>
      </c>
      <c r="I18" s="3">
        <v>2478204.9616585099</v>
      </c>
      <c r="J18" s="3">
        <v>17750.1490449107</v>
      </c>
      <c r="K18" s="3">
        <v>1375837.5031645712</v>
      </c>
      <c r="L18" s="3">
        <v>151.73945067615233</v>
      </c>
      <c r="M18" s="3">
        <v>19912088.744321067</v>
      </c>
      <c r="N18" s="3">
        <v>0</v>
      </c>
      <c r="O18" s="3">
        <v>0</v>
      </c>
      <c r="P18" s="3">
        <v>0</v>
      </c>
      <c r="Q18" s="3">
        <v>806283.26551802491</v>
      </c>
      <c r="R18" s="3">
        <v>6950.1191518757469</v>
      </c>
      <c r="S18" s="3">
        <v>3766259.2251946297</v>
      </c>
      <c r="T18" s="3">
        <v>1986011.9016015946</v>
      </c>
      <c r="U18" s="3">
        <v>42661.072774595283</v>
      </c>
      <c r="V18" s="3">
        <v>7783941.5182076804</v>
      </c>
      <c r="W18" s="3">
        <v>1157.9244280006812</v>
      </c>
      <c r="X18" s="3">
        <v>363611.43543800182</v>
      </c>
      <c r="Y18" s="3">
        <v>1717433.6726927415</v>
      </c>
      <c r="Z18" s="3">
        <v>16745.604375736493</v>
      </c>
      <c r="AA18" s="3">
        <v>0</v>
      </c>
      <c r="AB18" s="3">
        <v>81263.280380689073</v>
      </c>
      <c r="AC18" s="3">
        <v>0</v>
      </c>
      <c r="AD18" s="3">
        <v>554141.87928060431</v>
      </c>
      <c r="AE18" s="3">
        <v>0</v>
      </c>
      <c r="AF18" s="3">
        <v>154851.65321203624</v>
      </c>
      <c r="AG18" s="3">
        <v>9283.5235812924439</v>
      </c>
      <c r="AH18" s="3">
        <v>0</v>
      </c>
      <c r="AI18" s="3">
        <v>0</v>
      </c>
      <c r="AJ18" s="3">
        <v>683468.12590515823</v>
      </c>
      <c r="AK18" s="3">
        <v>0</v>
      </c>
      <c r="AL18" s="3">
        <v>298114.83327106701</v>
      </c>
      <c r="AM18" s="3">
        <v>0</v>
      </c>
      <c r="AN18" s="3">
        <v>586755.39108200476</v>
      </c>
      <c r="AO18" s="3">
        <v>0</v>
      </c>
      <c r="AP18" s="3">
        <v>210297.745301635</v>
      </c>
      <c r="AQ18" s="3">
        <v>195011.68525514999</v>
      </c>
      <c r="AR18" s="3">
        <v>1054098.4153419037</v>
      </c>
      <c r="AS18" s="3">
        <v>648079.64284234506</v>
      </c>
      <c r="AT18" s="3">
        <v>36591.047045670319</v>
      </c>
      <c r="AU18" s="3">
        <v>0</v>
      </c>
      <c r="AV18" s="3">
        <v>59832.510536370646</v>
      </c>
      <c r="AW18" s="3">
        <v>1001694.4385518018</v>
      </c>
      <c r="AX18" s="3">
        <v>0</v>
      </c>
      <c r="AY18" s="3">
        <v>194308.9859231771</v>
      </c>
      <c r="AZ18" s="3">
        <v>721058.65229002782</v>
      </c>
      <c r="BA18" s="3">
        <v>73255.991846224264</v>
      </c>
      <c r="BB18" s="3">
        <v>27357.25586366238</v>
      </c>
      <c r="BC18" s="3">
        <v>36725.639028922786</v>
      </c>
      <c r="BD18" s="3">
        <v>0</v>
      </c>
      <c r="BE18" s="3">
        <v>229353.77063882732</v>
      </c>
      <c r="BF18" s="3">
        <v>0</v>
      </c>
      <c r="BG18" s="3">
        <v>77868.133077474718</v>
      </c>
      <c r="BH18" s="3">
        <v>154789.74868020404</v>
      </c>
      <c r="BI18" s="3">
        <v>8.0925000082294529E-2</v>
      </c>
      <c r="BJ18" s="3">
        <v>67861.993414739845</v>
      </c>
      <c r="BK18" s="3">
        <v>103006.41636003864</v>
      </c>
      <c r="BL18" s="3">
        <v>0</v>
      </c>
      <c r="BM18" s="3">
        <v>1.2907499328665042</v>
      </c>
      <c r="BN18" s="3">
        <v>138464.93975407514</v>
      </c>
      <c r="BO18" s="3">
        <v>107244.38326388451</v>
      </c>
      <c r="BP18" s="3">
        <v>0</v>
      </c>
      <c r="BQ18" s="3">
        <v>7725399.5887758778</v>
      </c>
      <c r="BR18" s="3">
        <v>51972.858872960649</v>
      </c>
      <c r="BS18" s="3">
        <v>21301.860120295292</v>
      </c>
      <c r="BT18" s="3">
        <v>170659.57528796772</v>
      </c>
      <c r="BU18" s="3">
        <v>2602025.0141337472</v>
      </c>
      <c r="BV18" s="3">
        <v>64797.173432932046</v>
      </c>
      <c r="BW18" s="3">
        <v>18510.673515145038</v>
      </c>
      <c r="BX18" s="3">
        <v>0</v>
      </c>
      <c r="BY18" s="3">
        <v>147242.58061984027</v>
      </c>
      <c r="BZ18" s="3">
        <v>36520.478136098049</v>
      </c>
      <c r="CA18" s="3">
        <v>40607.91562746311</v>
      </c>
      <c r="CB18" s="3">
        <v>0</v>
      </c>
      <c r="CC18" s="3">
        <v>319901.27810226585</v>
      </c>
      <c r="CD18" s="3">
        <v>51912.927646651748</v>
      </c>
      <c r="CE18" s="3">
        <v>0</v>
      </c>
      <c r="CF18" s="3">
        <v>83784.034477865891</v>
      </c>
      <c r="CG18" s="3">
        <v>44705.338119878601</v>
      </c>
      <c r="CH18" s="3">
        <v>0</v>
      </c>
      <c r="CI18" s="3">
        <v>5466.2981559746158</v>
      </c>
      <c r="CJ18" s="3">
        <v>664.98623825511697</v>
      </c>
      <c r="CK18" s="3">
        <v>2222.5529618782925</v>
      </c>
      <c r="CL18" s="3">
        <v>143.0657789254789</v>
      </c>
      <c r="CM18" s="3">
        <v>30802.89891268099</v>
      </c>
      <c r="CN18" s="3">
        <v>996.07171872571939</v>
      </c>
      <c r="CO18" s="3">
        <v>12993.992523886118</v>
      </c>
      <c r="CP18" s="3">
        <v>82.67957322322998</v>
      </c>
      <c r="CQ18" s="3">
        <v>73390.248358386074</v>
      </c>
      <c r="CR18" s="3">
        <v>28.950786696715351</v>
      </c>
      <c r="CS18" s="3">
        <v>12609.523985432079</v>
      </c>
      <c r="CT18" s="3">
        <v>297.78653645776234</v>
      </c>
      <c r="CU18" s="3">
        <v>17009.955193855702</v>
      </c>
      <c r="CV18" s="3">
        <v>81.370424273630562</v>
      </c>
      <c r="CW18" s="3">
        <v>175.07090017982114</v>
      </c>
      <c r="CX18" s="3">
        <v>199.78060920135056</v>
      </c>
      <c r="CY18" s="3">
        <v>4924.5039072333147</v>
      </c>
      <c r="CZ18" s="3">
        <v>1843737.1227749831</v>
      </c>
      <c r="DA18" s="3">
        <v>157244.03498068181</v>
      </c>
      <c r="DB18" s="3">
        <v>278144.87214535318</v>
      </c>
      <c r="DC18" s="3">
        <v>18901.282378047857</v>
      </c>
      <c r="DD18" s="3">
        <v>476694.38101540064</v>
      </c>
      <c r="DE18" s="3">
        <v>62951.236699208326</v>
      </c>
      <c r="DF18" s="3">
        <v>832639.17281373369</v>
      </c>
      <c r="DG18" s="3">
        <v>336848.52339664981</v>
      </c>
      <c r="DH18" s="3">
        <v>162907.65521961669</v>
      </c>
      <c r="DI18" s="3">
        <v>0</v>
      </c>
      <c r="DJ18" s="3">
        <v>460679.68736743322</v>
      </c>
      <c r="DK18" s="3">
        <v>282639.13825507584</v>
      </c>
      <c r="DL18" s="3">
        <v>42079.712435244568</v>
      </c>
      <c r="DM18" s="3">
        <v>79103.095049928655</v>
      </c>
      <c r="DN18" s="3">
        <v>158734.13992217041</v>
      </c>
      <c r="DO18" s="3">
        <v>3340.0452188161485</v>
      </c>
      <c r="DP18" s="3">
        <v>126023.85461818312</v>
      </c>
      <c r="DQ18" s="3">
        <v>31796.807043553345</v>
      </c>
      <c r="DR18" s="3">
        <v>378656.26421381376</v>
      </c>
      <c r="DS18" s="3">
        <v>44699.757040987235</v>
      </c>
      <c r="DT18" s="3">
        <v>582777.44172207243</v>
      </c>
      <c r="DU18" s="3">
        <v>98098.88760664624</v>
      </c>
      <c r="DV18" s="3">
        <v>743.2079432772947</v>
      </c>
      <c r="DW18" s="3">
        <v>175387.15181557718</v>
      </c>
      <c r="DX18" s="3">
        <v>29665.983045670589</v>
      </c>
      <c r="DY18" s="3">
        <v>1491.8055812220439</v>
      </c>
      <c r="DZ18" s="3">
        <v>5311.6443296498737</v>
      </c>
      <c r="EA18" s="3">
        <v>0</v>
      </c>
      <c r="EB18" s="3">
        <v>1578066.603726557</v>
      </c>
      <c r="EC18" s="3">
        <v>1580563.8774738861</v>
      </c>
      <c r="ED18" s="3">
        <v>0</v>
      </c>
      <c r="EE18" s="3">
        <v>0</v>
      </c>
      <c r="EF18" s="3">
        <v>0</v>
      </c>
      <c r="EG18" s="3">
        <v>56950.8164707002</v>
      </c>
      <c r="EH18" s="3">
        <v>130968.43080967474</v>
      </c>
      <c r="EI18" s="3">
        <v>15079754.029354529</v>
      </c>
      <c r="EJ18" s="3">
        <v>25976.237676526114</v>
      </c>
      <c r="EK18" s="3">
        <v>1189601.1663141567</v>
      </c>
      <c r="EL18" s="3">
        <v>121062.70061152441</v>
      </c>
      <c r="EM18" s="3">
        <v>14169970.930657949</v>
      </c>
      <c r="EN18" s="3">
        <v>229133.42653031339</v>
      </c>
      <c r="EO18" s="3">
        <v>480505.03254653775</v>
      </c>
      <c r="EP18" s="3">
        <v>391694.28471092193</v>
      </c>
      <c r="EQ18" s="3">
        <v>6225.0819447046933</v>
      </c>
      <c r="ER18" s="3">
        <v>12266.086696812783</v>
      </c>
      <c r="ES18" s="3">
        <v>74807.480279160693</v>
      </c>
      <c r="ET18" s="3">
        <v>5173.851089907952</v>
      </c>
      <c r="EU18" s="3">
        <v>469844.08827163413</v>
      </c>
      <c r="EV18" s="3">
        <v>506611.12124910258</v>
      </c>
      <c r="EW18" s="3">
        <v>56866520.440693289</v>
      </c>
      <c r="EX18" s="3">
        <v>280801.41964986024</v>
      </c>
      <c r="EY18" s="3">
        <v>161676.69874565181</v>
      </c>
      <c r="EZ18" s="3">
        <v>1366481.4131865613</v>
      </c>
      <c r="FA18" s="3">
        <v>96310.029676752092</v>
      </c>
      <c r="FB18" s="3">
        <v>220929.15147386031</v>
      </c>
      <c r="FC18" s="3">
        <v>103681.60417496912</v>
      </c>
      <c r="FD18" s="3">
        <v>128769.74786378995</v>
      </c>
      <c r="FE18" s="3">
        <v>0</v>
      </c>
      <c r="FF18" s="3">
        <v>1746266.4765123595</v>
      </c>
      <c r="FG18" s="3">
        <v>279548.35557249386</v>
      </c>
      <c r="FH18" s="3">
        <v>1339985.6295192605</v>
      </c>
      <c r="FI18" s="3">
        <v>12678.223469799763</v>
      </c>
      <c r="FJ18" s="3">
        <v>2263.1963708322046</v>
      </c>
      <c r="FK18" s="3">
        <v>265140.31592815247</v>
      </c>
      <c r="FL18" s="3">
        <v>151565.86605496853</v>
      </c>
      <c r="FM18" s="3">
        <v>3125404.250108263</v>
      </c>
      <c r="FN18" s="3">
        <v>0</v>
      </c>
      <c r="FO18" s="3">
        <v>8870.9299834626836</v>
      </c>
      <c r="FP18" s="3">
        <v>62472.561415911048</v>
      </c>
      <c r="FQ18" s="3">
        <v>26494.89641253803</v>
      </c>
      <c r="FR18" s="3">
        <v>6907.1602808435891</v>
      </c>
      <c r="FS18" s="3">
        <v>11034.184799870067</v>
      </c>
      <c r="FT18" s="3">
        <v>208655.3333346603</v>
      </c>
      <c r="FU18" s="3">
        <v>38133.094698274203</v>
      </c>
      <c r="FV18" s="3">
        <v>3397191.1543895337</v>
      </c>
      <c r="FW18" s="3">
        <v>21888.709936787563</v>
      </c>
      <c r="FX18" s="3">
        <v>0</v>
      </c>
      <c r="FY18" s="3">
        <v>586913.48157033697</v>
      </c>
      <c r="FZ18" s="3">
        <v>207897.14921572106</v>
      </c>
      <c r="GA18" s="3">
        <v>2700344.9241508655</v>
      </c>
      <c r="GB18" s="3">
        <v>203091.0284907606</v>
      </c>
      <c r="GC18" s="3">
        <v>55852.262505151382</v>
      </c>
      <c r="GD18" s="3">
        <v>316343.78970265563</v>
      </c>
      <c r="GE18" s="3">
        <v>434855.93733664876</v>
      </c>
      <c r="GF18" s="3">
        <v>291527.24108796002</v>
      </c>
      <c r="GG18" s="3">
        <v>739768.36304567312</v>
      </c>
      <c r="GH18" s="3">
        <v>0</v>
      </c>
      <c r="GI18" s="3">
        <v>11477.558796055426</v>
      </c>
      <c r="GJ18" s="3">
        <v>78915.022857209711</v>
      </c>
      <c r="GK18" s="3">
        <v>77537.894342532454</v>
      </c>
      <c r="GL18" s="3">
        <v>35806.041931587613</v>
      </c>
      <c r="GM18" s="3">
        <v>7.8740178929549516E-13</v>
      </c>
      <c r="GN18" s="3">
        <v>44820.566502457077</v>
      </c>
      <c r="GO18" s="3">
        <v>642.67778391969739</v>
      </c>
      <c r="GP18" s="3">
        <v>0</v>
      </c>
      <c r="GQ18" s="3">
        <v>0</v>
      </c>
      <c r="GR18" s="3">
        <v>0</v>
      </c>
      <c r="GS18" s="3">
        <v>0</v>
      </c>
      <c r="GT18" s="3">
        <v>0</v>
      </c>
      <c r="GU18" s="3">
        <v>0</v>
      </c>
      <c r="GV18" s="3">
        <v>0</v>
      </c>
      <c r="GW18" s="3">
        <v>0</v>
      </c>
      <c r="GX18" s="3">
        <v>0</v>
      </c>
      <c r="GY18" s="3">
        <v>0</v>
      </c>
      <c r="GZ18" s="3">
        <v>0</v>
      </c>
      <c r="HA18" s="3">
        <v>0</v>
      </c>
      <c r="HB18" s="3">
        <v>168.28734369156572</v>
      </c>
      <c r="HC18" s="3">
        <v>4853.892527020962</v>
      </c>
      <c r="HD18" s="3">
        <v>0</v>
      </c>
      <c r="HE18" s="3">
        <v>0</v>
      </c>
      <c r="HF18" s="3">
        <v>202.99599166030382</v>
      </c>
      <c r="HG18" s="3">
        <v>0</v>
      </c>
      <c r="HH18" s="3">
        <v>128629.86963754249</v>
      </c>
      <c r="HI18" s="3">
        <v>0</v>
      </c>
      <c r="HJ18" s="3">
        <v>0</v>
      </c>
      <c r="HK18" s="3">
        <v>0</v>
      </c>
      <c r="HL18" s="3">
        <v>12459.130900510083</v>
      </c>
      <c r="HM18" s="3">
        <v>0</v>
      </c>
      <c r="HN18" s="3">
        <v>0</v>
      </c>
      <c r="HO18" s="3">
        <v>0</v>
      </c>
      <c r="HP18" s="3">
        <v>55.309422376021985</v>
      </c>
      <c r="HQ18" s="3">
        <v>10005.936826254199</v>
      </c>
      <c r="HR18" s="3">
        <v>0</v>
      </c>
      <c r="HS18" s="3">
        <v>0</v>
      </c>
      <c r="HT18" s="3">
        <v>0</v>
      </c>
      <c r="HU18" s="3">
        <v>0</v>
      </c>
      <c r="HV18" s="3">
        <v>605.11468365490771</v>
      </c>
      <c r="HW18" s="3">
        <v>30231.857924928736</v>
      </c>
      <c r="HX18" s="3">
        <v>44229.054142260946</v>
      </c>
      <c r="HY18" s="3">
        <v>266581.37315748335</v>
      </c>
      <c r="HZ18" s="3">
        <v>579.86253485345208</v>
      </c>
      <c r="IA18" s="3">
        <v>404.88261919446381</v>
      </c>
      <c r="IB18" s="3">
        <v>196917.57715901811</v>
      </c>
      <c r="IC18" s="3">
        <v>112471.712719699</v>
      </c>
      <c r="ID18" s="3">
        <v>182283.42511988708</v>
      </c>
      <c r="IE18" s="3">
        <v>392.7686812836663</v>
      </c>
      <c r="IF18" s="3">
        <v>23140.926560527321</v>
      </c>
      <c r="IG18" s="3">
        <v>322630.53323025804</v>
      </c>
      <c r="IH18" s="3">
        <v>219591.09819117445</v>
      </c>
      <c r="II18" s="3">
        <v>38670.875503444302</v>
      </c>
      <c r="IJ18" s="3">
        <v>19928.060378955699</v>
      </c>
      <c r="IK18" s="3">
        <v>4750.9755263606248</v>
      </c>
      <c r="IL18" s="3">
        <v>5086.6894835907015</v>
      </c>
      <c r="IM18" s="3">
        <v>16840.630875472398</v>
      </c>
      <c r="IN18" s="3">
        <v>14205.771343409402</v>
      </c>
      <c r="IO18" s="3">
        <v>19941.780108599803</v>
      </c>
      <c r="IP18" s="3">
        <v>7744.6604999964502</v>
      </c>
      <c r="IQ18" s="3">
        <v>21811.344533459978</v>
      </c>
      <c r="IR18" s="3">
        <v>1527.9363376636818</v>
      </c>
      <c r="IS18" s="3">
        <v>158.13698240078023</v>
      </c>
      <c r="IT18" s="3">
        <v>210.93360739758529</v>
      </c>
      <c r="IU18" s="3">
        <v>11415.010659738895</v>
      </c>
      <c r="IV18" s="41">
        <f t="shared" si="18"/>
        <v>183450310.60706377</v>
      </c>
      <c r="IW18" s="42">
        <f t="shared" si="19"/>
        <v>0</v>
      </c>
      <c r="IX18" s="44">
        <f t="shared" si="20"/>
        <v>17635397.902432177</v>
      </c>
      <c r="IY18" s="44">
        <f t="shared" si="21"/>
        <v>4496888.1397352377</v>
      </c>
      <c r="IZ18" s="44">
        <f t="shared" si="22"/>
        <v>2398080.7328286795</v>
      </c>
      <c r="JA18" s="44">
        <f t="shared" si="23"/>
        <v>158919943.83206773</v>
      </c>
      <c r="JB18" s="45">
        <f t="shared" si="24"/>
        <v>183450310.60706383</v>
      </c>
      <c r="JC18" s="50">
        <f t="shared" si="25"/>
        <v>0.71892108520807008</v>
      </c>
      <c r="JD18" s="50">
        <f t="shared" si="26"/>
        <v>0.18331923778322526</v>
      </c>
      <c r="JE18" s="50">
        <f t="shared" si="27"/>
        <v>9.7759677008704707E-2</v>
      </c>
    </row>
    <row r="19" spans="1:265">
      <c r="A19" s="47">
        <f t="shared" si="17"/>
        <v>180154445.55281612</v>
      </c>
      <c r="B19" s="6">
        <v>2029</v>
      </c>
      <c r="C19" s="3">
        <v>794804.30868671834</v>
      </c>
      <c r="D19" s="3">
        <v>1301582.1611254017</v>
      </c>
      <c r="E19" s="3">
        <v>115170.85818280728</v>
      </c>
      <c r="F19" s="3">
        <v>0</v>
      </c>
      <c r="G19" s="3">
        <v>186343.78397170216</v>
      </c>
      <c r="H19" s="3">
        <v>1545322.5033423046</v>
      </c>
      <c r="I19" s="3">
        <v>2477272.1818498028</v>
      </c>
      <c r="J19" s="3">
        <v>18821.07231527508</v>
      </c>
      <c r="K19" s="3">
        <v>1374708.4381060649</v>
      </c>
      <c r="L19" s="3">
        <v>147.05261285499731</v>
      </c>
      <c r="M19" s="3">
        <v>19775180.913972225</v>
      </c>
      <c r="N19" s="3">
        <v>0</v>
      </c>
      <c r="O19" s="3">
        <v>0</v>
      </c>
      <c r="P19" s="3">
        <v>0</v>
      </c>
      <c r="Q19" s="3">
        <v>820137.66425056313</v>
      </c>
      <c r="R19" s="3">
        <v>6924.1962011282385</v>
      </c>
      <c r="S19" s="3">
        <v>3752946.4094888945</v>
      </c>
      <c r="T19" s="3">
        <v>1990337.1872087196</v>
      </c>
      <c r="U19" s="3">
        <v>42854.648677362689</v>
      </c>
      <c r="V19" s="3">
        <v>7833574.5479756882</v>
      </c>
      <c r="W19" s="3">
        <v>1121.1615798824994</v>
      </c>
      <c r="X19" s="3">
        <v>364706.92823732132</v>
      </c>
      <c r="Y19" s="3">
        <v>1722956.1505818982</v>
      </c>
      <c r="Z19" s="3">
        <v>22827.454061070417</v>
      </c>
      <c r="AA19" s="3">
        <v>0</v>
      </c>
      <c r="AB19" s="3">
        <v>83755.637895044638</v>
      </c>
      <c r="AC19" s="3">
        <v>0</v>
      </c>
      <c r="AD19" s="3">
        <v>543191.92396583955</v>
      </c>
      <c r="AE19" s="3">
        <v>0</v>
      </c>
      <c r="AF19" s="3">
        <v>159154.37589544433</v>
      </c>
      <c r="AG19" s="3">
        <v>9490.8130788772487</v>
      </c>
      <c r="AH19" s="3">
        <v>0</v>
      </c>
      <c r="AI19" s="3">
        <v>0</v>
      </c>
      <c r="AJ19" s="3">
        <v>683471.50097873609</v>
      </c>
      <c r="AK19" s="3">
        <v>0</v>
      </c>
      <c r="AL19" s="3">
        <v>298816.09273871005</v>
      </c>
      <c r="AM19" s="3">
        <v>0</v>
      </c>
      <c r="AN19" s="3">
        <v>587192.12382847455</v>
      </c>
      <c r="AO19" s="3">
        <v>0</v>
      </c>
      <c r="AP19" s="3">
        <v>208796.56814266657</v>
      </c>
      <c r="AQ19" s="3">
        <v>195230.91183809587</v>
      </c>
      <c r="AR19" s="3">
        <v>1052300.8015921991</v>
      </c>
      <c r="AS19" s="3">
        <v>665208.67199396621</v>
      </c>
      <c r="AT19" s="3">
        <v>36953.952867420405</v>
      </c>
      <c r="AU19" s="3">
        <v>0</v>
      </c>
      <c r="AV19" s="3">
        <v>54998.715348864942</v>
      </c>
      <c r="AW19" s="3">
        <v>1008515.8273785056</v>
      </c>
      <c r="AX19" s="3">
        <v>0</v>
      </c>
      <c r="AY19" s="3">
        <v>184853.51052177846</v>
      </c>
      <c r="AZ19" s="3">
        <v>730350.55680327176</v>
      </c>
      <c r="BA19" s="3">
        <v>73171.6050046171</v>
      </c>
      <c r="BB19" s="3">
        <v>27012.524518680235</v>
      </c>
      <c r="BC19" s="3">
        <v>36568.176638145509</v>
      </c>
      <c r="BD19" s="3">
        <v>0</v>
      </c>
      <c r="BE19" s="3">
        <v>228114.87408687975</v>
      </c>
      <c r="BF19" s="3">
        <v>0</v>
      </c>
      <c r="BG19" s="3">
        <v>79511.770994642211</v>
      </c>
      <c r="BH19" s="3">
        <v>155418.65654662743</v>
      </c>
      <c r="BI19" s="3">
        <v>8.1194936443486729E-2</v>
      </c>
      <c r="BJ19" s="3">
        <v>65629.283745359251</v>
      </c>
      <c r="BK19" s="3">
        <v>107960.66281887662</v>
      </c>
      <c r="BL19" s="3">
        <v>0</v>
      </c>
      <c r="BM19" s="3">
        <v>1.2962831739954521</v>
      </c>
      <c r="BN19" s="3">
        <v>145278.72076264641</v>
      </c>
      <c r="BO19" s="3">
        <v>100944.44135943671</v>
      </c>
      <c r="BP19" s="3">
        <v>0</v>
      </c>
      <c r="BQ19" s="3">
        <v>7724549.4876251984</v>
      </c>
      <c r="BR19" s="3">
        <v>51149.791293290618</v>
      </c>
      <c r="BS19" s="3">
        <v>20338.155932475947</v>
      </c>
      <c r="BT19" s="3">
        <v>184049.3350699592</v>
      </c>
      <c r="BU19" s="3">
        <v>2580130.3801811864</v>
      </c>
      <c r="BV19" s="3">
        <v>64958.594115419386</v>
      </c>
      <c r="BW19" s="3">
        <v>18561.545865200234</v>
      </c>
      <c r="BX19" s="3">
        <v>0</v>
      </c>
      <c r="BY19" s="3">
        <v>160603.13430553451</v>
      </c>
      <c r="BZ19" s="3">
        <v>35933.675364727889</v>
      </c>
      <c r="CA19" s="3">
        <v>39941.687779338579</v>
      </c>
      <c r="CB19" s="3">
        <v>0</v>
      </c>
      <c r="CC19" s="3">
        <v>319376.39878808329</v>
      </c>
      <c r="CD19" s="3">
        <v>53590.693353734358</v>
      </c>
      <c r="CE19" s="3">
        <v>0</v>
      </c>
      <c r="CF19" s="3">
        <v>83799.331375769325</v>
      </c>
      <c r="CG19" s="3">
        <v>45795.999730803116</v>
      </c>
      <c r="CH19" s="3">
        <v>0</v>
      </c>
      <c r="CI19" s="3">
        <v>5424.0225994533994</v>
      </c>
      <c r="CJ19" s="3">
        <v>660.09264382049128</v>
      </c>
      <c r="CK19" s="3">
        <v>2071.3279469303961</v>
      </c>
      <c r="CL19" s="3">
        <v>133.06595399898646</v>
      </c>
      <c r="CM19" s="3">
        <v>27571.29412830302</v>
      </c>
      <c r="CN19" s="3">
        <v>968.74375154366305</v>
      </c>
      <c r="CO19" s="3">
        <v>12443.917811738085</v>
      </c>
      <c r="CP19" s="3">
        <v>81.958130530865432</v>
      </c>
      <c r="CQ19" s="3">
        <v>63758.51815923753</v>
      </c>
      <c r="CR19" s="3">
        <v>23.592326755853627</v>
      </c>
      <c r="CS19" s="3">
        <v>10838.662684336219</v>
      </c>
      <c r="CT19" s="3">
        <v>78.957464421553937</v>
      </c>
      <c r="CU19" s="3">
        <v>15125.472126550452</v>
      </c>
      <c r="CV19" s="3">
        <v>73.652689835786333</v>
      </c>
      <c r="CW19" s="3">
        <v>153.94845766428085</v>
      </c>
      <c r="CX19" s="3">
        <v>191.94119487269612</v>
      </c>
      <c r="CY19" s="3">
        <v>4659.1947977196187</v>
      </c>
      <c r="CZ19" s="3">
        <v>1841820.371805266</v>
      </c>
      <c r="DA19" s="3">
        <v>158538.6981485991</v>
      </c>
      <c r="DB19" s="3">
        <v>286308.42975191306</v>
      </c>
      <c r="DC19" s="3">
        <v>19146.637161705014</v>
      </c>
      <c r="DD19" s="3">
        <v>498836.51536851341</v>
      </c>
      <c r="DE19" s="3">
        <v>62604.715522502054</v>
      </c>
      <c r="DF19" s="3">
        <v>827510.18161112734</v>
      </c>
      <c r="DG19" s="3">
        <v>336185.76280233741</v>
      </c>
      <c r="DH19" s="3">
        <v>156393.43948992362</v>
      </c>
      <c r="DI19" s="3">
        <v>0</v>
      </c>
      <c r="DJ19" s="3">
        <v>483787.92698634882</v>
      </c>
      <c r="DK19" s="3">
        <v>280484.80913487624</v>
      </c>
      <c r="DL19" s="3">
        <v>40861.150258126101</v>
      </c>
      <c r="DM19" s="3">
        <v>75050.205756787109</v>
      </c>
      <c r="DN19" s="3">
        <v>158519.02507327881</v>
      </c>
      <c r="DO19" s="3">
        <v>1774.3606091291438</v>
      </c>
      <c r="DP19" s="3">
        <v>123562.85032340097</v>
      </c>
      <c r="DQ19" s="3">
        <v>35471.290384817003</v>
      </c>
      <c r="DR19" s="3">
        <v>363043.31453014765</v>
      </c>
      <c r="DS19" s="3">
        <v>46771.266408381904</v>
      </c>
      <c r="DT19" s="3">
        <v>581601.21536275197</v>
      </c>
      <c r="DU19" s="3">
        <v>99338.979109234017</v>
      </c>
      <c r="DV19" s="3">
        <v>836.60685252170902</v>
      </c>
      <c r="DW19" s="3">
        <v>176798.07792740379</v>
      </c>
      <c r="DX19" s="3">
        <v>29536.000135962233</v>
      </c>
      <c r="DY19" s="3">
        <v>1452.1822777713669</v>
      </c>
      <c r="DZ19" s="3">
        <v>7337.6290086953677</v>
      </c>
      <c r="EA19" s="3">
        <v>0</v>
      </c>
      <c r="EB19" s="3">
        <v>1568030.8702110408</v>
      </c>
      <c r="EC19" s="3">
        <v>1621786.427046105</v>
      </c>
      <c r="ED19" s="3">
        <v>0</v>
      </c>
      <c r="EE19" s="3">
        <v>0</v>
      </c>
      <c r="EF19" s="3">
        <v>0</v>
      </c>
      <c r="EG19" s="3">
        <v>57304.059278997716</v>
      </c>
      <c r="EH19" s="3">
        <v>164264.04633171664</v>
      </c>
      <c r="EI19" s="3">
        <v>14731558.10524122</v>
      </c>
      <c r="EJ19" s="3">
        <v>25525.403837879188</v>
      </c>
      <c r="EK19" s="3">
        <v>1178538.4993967505</v>
      </c>
      <c r="EL19" s="3">
        <v>119852.86730497124</v>
      </c>
      <c r="EM19" s="3">
        <v>12956375.035560131</v>
      </c>
      <c r="EN19" s="3">
        <v>250159.25490001886</v>
      </c>
      <c r="EO19" s="3">
        <v>562822.95812331385</v>
      </c>
      <c r="EP19" s="3">
        <v>422203.27525397774</v>
      </c>
      <c r="EQ19" s="3">
        <v>5689.9792998023786</v>
      </c>
      <c r="ER19" s="3">
        <v>11400.02373926484</v>
      </c>
      <c r="ES19" s="3">
        <v>84943.546179851153</v>
      </c>
      <c r="ET19" s="3">
        <v>5904.1358169966306</v>
      </c>
      <c r="EU19" s="3">
        <v>440661.91290399613</v>
      </c>
      <c r="EV19" s="3">
        <v>493523.4505731049</v>
      </c>
      <c r="EW19" s="3">
        <v>54222946.466431007</v>
      </c>
      <c r="EX19" s="3">
        <v>368112.89286952693</v>
      </c>
      <c r="EY19" s="3">
        <v>311177.13857986312</v>
      </c>
      <c r="EZ19" s="3">
        <v>1662148.8546598367</v>
      </c>
      <c r="FA19" s="3">
        <v>91195.548538693663</v>
      </c>
      <c r="FB19" s="3">
        <v>209881.97654796092</v>
      </c>
      <c r="FC19" s="3">
        <v>110094.23077756456</v>
      </c>
      <c r="FD19" s="3">
        <v>126276.83955361784</v>
      </c>
      <c r="FE19" s="3">
        <v>0</v>
      </c>
      <c r="FF19" s="3">
        <v>1671733.954210103</v>
      </c>
      <c r="FG19" s="3">
        <v>355980.36561214295</v>
      </c>
      <c r="FH19" s="3">
        <v>1340235.0854427472</v>
      </c>
      <c r="FI19" s="3">
        <v>14121.427350644286</v>
      </c>
      <c r="FJ19" s="3">
        <v>2295.6741091411591</v>
      </c>
      <c r="FK19" s="3">
        <v>262651.0096955013</v>
      </c>
      <c r="FL19" s="3">
        <v>148527.50958262448</v>
      </c>
      <c r="FM19" s="3">
        <v>3133648.9445766783</v>
      </c>
      <c r="FN19" s="3">
        <v>0</v>
      </c>
      <c r="FO19" s="3">
        <v>8870.9299834626836</v>
      </c>
      <c r="FP19" s="3">
        <v>60435.505197853621</v>
      </c>
      <c r="FQ19" s="3">
        <v>25680.050217356424</v>
      </c>
      <c r="FR19" s="3">
        <v>8617.2591741705965</v>
      </c>
      <c r="FS19" s="3">
        <v>13816.826124286807</v>
      </c>
      <c r="FT19" s="3">
        <v>206025.649659421</v>
      </c>
      <c r="FU19" s="3">
        <v>37851.430248755452</v>
      </c>
      <c r="FV19" s="3">
        <v>3377397.4145600167</v>
      </c>
      <c r="FW19" s="3">
        <v>22192.87161936086</v>
      </c>
      <c r="FX19" s="3">
        <v>0</v>
      </c>
      <c r="FY19" s="3">
        <v>601162.25706040941</v>
      </c>
      <c r="FZ19" s="3">
        <v>205236.46019729797</v>
      </c>
      <c r="GA19" s="3">
        <v>2724158.0899930326</v>
      </c>
      <c r="GB19" s="3">
        <v>202659.32281832033</v>
      </c>
      <c r="GC19" s="3">
        <v>55956.575204842491</v>
      </c>
      <c r="GD19" s="3">
        <v>316231.40521574958</v>
      </c>
      <c r="GE19" s="3">
        <v>493079.70451616531</v>
      </c>
      <c r="GF19" s="3">
        <v>311279.9811787784</v>
      </c>
      <c r="GG19" s="3">
        <v>933748.58391900174</v>
      </c>
      <c r="GH19" s="3">
        <v>0</v>
      </c>
      <c r="GI19" s="3">
        <v>13992.117732626461</v>
      </c>
      <c r="GJ19" s="3">
        <v>67636.013460107613</v>
      </c>
      <c r="GK19" s="3">
        <v>76849.686607618976</v>
      </c>
      <c r="GL19" s="3">
        <v>35401.115096121117</v>
      </c>
      <c r="GM19" s="3">
        <v>0</v>
      </c>
      <c r="GN19" s="3">
        <v>51853.269382836537</v>
      </c>
      <c r="GO19" s="3">
        <v>741.9767292321676</v>
      </c>
      <c r="GP19" s="3">
        <v>0</v>
      </c>
      <c r="GQ19" s="3">
        <v>0</v>
      </c>
      <c r="GR19" s="3">
        <v>0</v>
      </c>
      <c r="GS19" s="3">
        <v>0</v>
      </c>
      <c r="GT19" s="3">
        <v>0</v>
      </c>
      <c r="GU19" s="3">
        <v>0</v>
      </c>
      <c r="GV19" s="3">
        <v>0</v>
      </c>
      <c r="GW19" s="3">
        <v>0</v>
      </c>
      <c r="GX19" s="3">
        <v>0</v>
      </c>
      <c r="GY19" s="3">
        <v>0</v>
      </c>
      <c r="GZ19" s="3">
        <v>0</v>
      </c>
      <c r="HA19" s="3">
        <v>0</v>
      </c>
      <c r="HB19" s="3">
        <v>209.80044117199944</v>
      </c>
      <c r="HC19" s="3">
        <v>5985.8454915046059</v>
      </c>
      <c r="HD19" s="3">
        <v>0</v>
      </c>
      <c r="HE19" s="3">
        <v>0</v>
      </c>
      <c r="HF19" s="3">
        <v>199.66930934078238</v>
      </c>
      <c r="HG19" s="3">
        <v>0</v>
      </c>
      <c r="HH19" s="3">
        <v>126580.58572558899</v>
      </c>
      <c r="HI19" s="3">
        <v>0</v>
      </c>
      <c r="HJ19" s="3">
        <v>0</v>
      </c>
      <c r="HK19" s="3">
        <v>0</v>
      </c>
      <c r="HL19" s="3">
        <v>12257.484265357059</v>
      </c>
      <c r="HM19" s="3">
        <v>0</v>
      </c>
      <c r="HN19" s="3">
        <v>0</v>
      </c>
      <c r="HO19" s="3">
        <v>0</v>
      </c>
      <c r="HP19" s="3">
        <v>55.327343622626842</v>
      </c>
      <c r="HQ19" s="3">
        <v>10020.035909157654</v>
      </c>
      <c r="HR19" s="3">
        <v>0</v>
      </c>
      <c r="HS19" s="3">
        <v>0</v>
      </c>
      <c r="HT19" s="3">
        <v>0</v>
      </c>
      <c r="HU19" s="3">
        <v>0</v>
      </c>
      <c r="HV19" s="3">
        <v>425.11364609128043</v>
      </c>
      <c r="HW19" s="3">
        <v>21288.885918143165</v>
      </c>
      <c r="HX19" s="3">
        <v>31915.87271233819</v>
      </c>
      <c r="HY19" s="3">
        <v>302880.27712207258</v>
      </c>
      <c r="HZ19" s="3">
        <v>552.11576601535501</v>
      </c>
      <c r="IA19" s="3">
        <v>388.12188334064984</v>
      </c>
      <c r="IB19" s="3">
        <v>195787.23420072501</v>
      </c>
      <c r="IC19" s="3">
        <v>98629.989728780522</v>
      </c>
      <c r="ID19" s="3">
        <v>204134.51385479895</v>
      </c>
      <c r="IE19" s="3">
        <v>333.21082301075722</v>
      </c>
      <c r="IF19" s="3">
        <v>19674.938026388427</v>
      </c>
      <c r="IG19" s="3">
        <v>310736.40791116178</v>
      </c>
      <c r="IH19" s="3">
        <v>182732.54516796995</v>
      </c>
      <c r="II19" s="3">
        <v>43652.830041749454</v>
      </c>
      <c r="IJ19" s="3">
        <v>16596.17582795104</v>
      </c>
      <c r="IK19" s="3">
        <v>4571.2240835688908</v>
      </c>
      <c r="IL19" s="3">
        <v>4235.7867156284656</v>
      </c>
      <c r="IM19" s="3">
        <v>14077.1301583311</v>
      </c>
      <c r="IN19" s="3">
        <v>13782.414133861761</v>
      </c>
      <c r="IO19" s="3">
        <v>22791.42315121516</v>
      </c>
      <c r="IP19" s="3">
        <v>6453.6411421969933</v>
      </c>
      <c r="IQ19" s="3">
        <v>18212.667562764876</v>
      </c>
      <c r="IR19" s="3">
        <v>1269.6988417242962</v>
      </c>
      <c r="IS19" s="3">
        <v>180.74884895139672</v>
      </c>
      <c r="IT19" s="3">
        <v>175.53330499858907</v>
      </c>
      <c r="IU19" s="3">
        <v>10970.121623494117</v>
      </c>
      <c r="IV19" s="41">
        <f t="shared" si="18"/>
        <v>180154445.55281612</v>
      </c>
      <c r="IW19" s="42">
        <f t="shared" si="19"/>
        <v>0</v>
      </c>
      <c r="IX19" s="44">
        <f t="shared" si="20"/>
        <v>17690839.075466655</v>
      </c>
      <c r="IY19" s="44">
        <f t="shared" si="21"/>
        <v>4594125.2641700692</v>
      </c>
      <c r="IZ19" s="44">
        <f t="shared" si="22"/>
        <v>2890616.9470599769</v>
      </c>
      <c r="JA19" s="44">
        <f t="shared" si="23"/>
        <v>154978864.26611945</v>
      </c>
      <c r="JB19" s="45">
        <f t="shared" si="24"/>
        <v>180154445.55281615</v>
      </c>
      <c r="JC19" s="50">
        <f t="shared" si="25"/>
        <v>0.70269833589959096</v>
      </c>
      <c r="JD19" s="50">
        <f t="shared" si="26"/>
        <v>0.1824833838731541</v>
      </c>
      <c r="JE19" s="50">
        <f t="shared" si="27"/>
        <v>0.11481828022725492</v>
      </c>
    </row>
    <row r="20" spans="1:265">
      <c r="A20" s="47">
        <f t="shared" si="17"/>
        <v>176814052.59956157</v>
      </c>
      <c r="B20" s="6">
        <v>2030</v>
      </c>
      <c r="C20" s="3">
        <v>795441.09477269859</v>
      </c>
      <c r="D20" s="3">
        <v>1355562.1002086166</v>
      </c>
      <c r="E20" s="3">
        <v>110152.60768433231</v>
      </c>
      <c r="F20" s="3">
        <v>0</v>
      </c>
      <c r="G20" s="3">
        <v>186064.1010352693</v>
      </c>
      <c r="H20" s="3">
        <v>1534209.4382692061</v>
      </c>
      <c r="I20" s="3">
        <v>2475484.7730463739</v>
      </c>
      <c r="J20" s="3">
        <v>20223.093532924733</v>
      </c>
      <c r="K20" s="3">
        <v>1375633.4584231337</v>
      </c>
      <c r="L20" s="3">
        <v>139.82796292169596</v>
      </c>
      <c r="M20" s="3">
        <v>19604276.479899216</v>
      </c>
      <c r="N20" s="3">
        <v>0</v>
      </c>
      <c r="O20" s="3">
        <v>0</v>
      </c>
      <c r="P20" s="3">
        <v>0</v>
      </c>
      <c r="Q20" s="3">
        <v>833716.67967480712</v>
      </c>
      <c r="R20" s="3">
        <v>6897.1176133997451</v>
      </c>
      <c r="S20" s="3">
        <v>3720326.6300146277</v>
      </c>
      <c r="T20" s="3">
        <v>1985354.8381180153</v>
      </c>
      <c r="U20" s="3">
        <v>42813.728137933031</v>
      </c>
      <c r="V20" s="3">
        <v>7879543.1590558244</v>
      </c>
      <c r="W20" s="3">
        <v>1096.7728986781638</v>
      </c>
      <c r="X20" s="3">
        <v>365929.31491089752</v>
      </c>
      <c r="Y20" s="3">
        <v>1729323.9810209007</v>
      </c>
      <c r="Z20" s="3">
        <v>30563.364476094681</v>
      </c>
      <c r="AA20" s="3">
        <v>0</v>
      </c>
      <c r="AB20" s="3">
        <v>86051.897102311283</v>
      </c>
      <c r="AC20" s="3">
        <v>0</v>
      </c>
      <c r="AD20" s="3">
        <v>531898.87226883671</v>
      </c>
      <c r="AE20" s="3">
        <v>0</v>
      </c>
      <c r="AF20" s="3">
        <v>164504.15032130128</v>
      </c>
      <c r="AG20" s="3">
        <v>9802.7491080623458</v>
      </c>
      <c r="AH20" s="3">
        <v>0</v>
      </c>
      <c r="AI20" s="3">
        <v>0</v>
      </c>
      <c r="AJ20" s="3">
        <v>684294.10009859933</v>
      </c>
      <c r="AK20" s="3">
        <v>0</v>
      </c>
      <c r="AL20" s="3">
        <v>299247.32828808879</v>
      </c>
      <c r="AM20" s="3">
        <v>0</v>
      </c>
      <c r="AN20" s="3">
        <v>588502.65935633029</v>
      </c>
      <c r="AO20" s="3">
        <v>0</v>
      </c>
      <c r="AP20" s="3">
        <v>207405.08669769339</v>
      </c>
      <c r="AQ20" s="3">
        <v>195514.21723757917</v>
      </c>
      <c r="AR20" s="3">
        <v>1046234.4710298349</v>
      </c>
      <c r="AS20" s="3">
        <v>685343.28059395251</v>
      </c>
      <c r="AT20" s="3">
        <v>37377.282482408817</v>
      </c>
      <c r="AU20" s="3">
        <v>0</v>
      </c>
      <c r="AV20" s="3">
        <v>50942.106817773296</v>
      </c>
      <c r="AW20" s="3">
        <v>1018473.1292554308</v>
      </c>
      <c r="AX20" s="3">
        <v>0</v>
      </c>
      <c r="AY20" s="3">
        <v>174246.32801449086</v>
      </c>
      <c r="AZ20" s="3">
        <v>739683.55219316902</v>
      </c>
      <c r="BA20" s="3">
        <v>72985.020504817425</v>
      </c>
      <c r="BB20" s="3">
        <v>26635.578149084278</v>
      </c>
      <c r="BC20" s="3">
        <v>36455.822593345634</v>
      </c>
      <c r="BD20" s="3">
        <v>0</v>
      </c>
      <c r="BE20" s="3">
        <v>226075.53053957867</v>
      </c>
      <c r="BF20" s="3">
        <v>0</v>
      </c>
      <c r="BG20" s="3">
        <v>80816.878092322862</v>
      </c>
      <c r="BH20" s="3">
        <v>157022.81294546457</v>
      </c>
      <c r="BI20" s="3">
        <v>8.1442329537745883E-2</v>
      </c>
      <c r="BJ20" s="3">
        <v>63390.061293205144</v>
      </c>
      <c r="BK20" s="3">
        <v>112900.25337553734</v>
      </c>
      <c r="BL20" s="3">
        <v>0</v>
      </c>
      <c r="BM20" s="3">
        <v>1.3014583055344977</v>
      </c>
      <c r="BN20" s="3">
        <v>151636.48017347982</v>
      </c>
      <c r="BO20" s="3">
        <v>95518.963458602593</v>
      </c>
      <c r="BP20" s="3">
        <v>0</v>
      </c>
      <c r="BQ20" s="3">
        <v>7708511.8528873539</v>
      </c>
      <c r="BR20" s="3">
        <v>50031.402494859154</v>
      </c>
      <c r="BS20" s="3">
        <v>19175.117166455642</v>
      </c>
      <c r="BT20" s="3">
        <v>199147.9444228856</v>
      </c>
      <c r="BU20" s="3">
        <v>2560137.813138363</v>
      </c>
      <c r="BV20" s="3">
        <v>64830.268518955621</v>
      </c>
      <c r="BW20" s="3">
        <v>18522.043020557605</v>
      </c>
      <c r="BX20" s="3">
        <v>0</v>
      </c>
      <c r="BY20" s="3">
        <v>176289.58485491417</v>
      </c>
      <c r="BZ20" s="3">
        <v>35134.061730839312</v>
      </c>
      <c r="CA20" s="3">
        <v>39036.674895663484</v>
      </c>
      <c r="CB20" s="3">
        <v>0</v>
      </c>
      <c r="CC20" s="3">
        <v>318855.360092421</v>
      </c>
      <c r="CD20" s="3">
        <v>55632.979876898025</v>
      </c>
      <c r="CE20" s="3">
        <v>0</v>
      </c>
      <c r="CF20" s="3">
        <v>84031.035981319437</v>
      </c>
      <c r="CG20" s="3">
        <v>47158.631032783596</v>
      </c>
      <c r="CH20" s="3">
        <v>0</v>
      </c>
      <c r="CI20" s="3">
        <v>5338.5309186823742</v>
      </c>
      <c r="CJ20" s="3">
        <v>650.06704568846419</v>
      </c>
      <c r="CK20" s="3">
        <v>1849.2135550408263</v>
      </c>
      <c r="CL20" s="3">
        <v>118.48752387037376</v>
      </c>
      <c r="CM20" s="3">
        <v>23620.668633361052</v>
      </c>
      <c r="CN20" s="3">
        <v>925.23534776795123</v>
      </c>
      <c r="CO20" s="3">
        <v>11719.627315379141</v>
      </c>
      <c r="CP20" s="3">
        <v>80.771237732276248</v>
      </c>
      <c r="CQ20" s="3">
        <v>52794.810779600273</v>
      </c>
      <c r="CR20" s="3">
        <v>16.696713081401249</v>
      </c>
      <c r="CS20" s="3">
        <v>8473.3469976810338</v>
      </c>
      <c r="CT20" s="3">
        <v>9.5515752717757127</v>
      </c>
      <c r="CU20" s="3">
        <v>12844.891044826203</v>
      </c>
      <c r="CV20" s="3">
        <v>62.429687860761497</v>
      </c>
      <c r="CW20" s="3">
        <v>127.79313896214504</v>
      </c>
      <c r="CX20" s="3">
        <v>180.05851568884819</v>
      </c>
      <c r="CY20" s="3">
        <v>4313.3149466700042</v>
      </c>
      <c r="CZ20" s="3">
        <v>1838478.3262670108</v>
      </c>
      <c r="DA20" s="3">
        <v>159178.26418773169</v>
      </c>
      <c r="DB20" s="3">
        <v>295017.68501330487</v>
      </c>
      <c r="DC20" s="3">
        <v>19321.454587376429</v>
      </c>
      <c r="DD20" s="3">
        <v>524579.93892730179</v>
      </c>
      <c r="DE20" s="3">
        <v>62910.301730756</v>
      </c>
      <c r="DF20" s="3">
        <v>819190.71821192012</v>
      </c>
      <c r="DG20" s="3">
        <v>333440.90313596005</v>
      </c>
      <c r="DH20" s="3">
        <v>153195.53391610339</v>
      </c>
      <c r="DI20" s="3">
        <v>0</v>
      </c>
      <c r="DJ20" s="3">
        <v>503514.00863759522</v>
      </c>
      <c r="DK20" s="3">
        <v>277253.19482911297</v>
      </c>
      <c r="DL20" s="3">
        <v>40555.776598493227</v>
      </c>
      <c r="DM20" s="3">
        <v>71841.074115522613</v>
      </c>
      <c r="DN20" s="3">
        <v>157742.17445464112</v>
      </c>
      <c r="DO20" s="3">
        <v>800.1413240381637</v>
      </c>
      <c r="DP20" s="3">
        <v>120562.89367235945</v>
      </c>
      <c r="DQ20" s="3">
        <v>39152.73387897772</v>
      </c>
      <c r="DR20" s="3">
        <v>349465.48668136966</v>
      </c>
      <c r="DS20" s="3">
        <v>48571.196572749621</v>
      </c>
      <c r="DT20" s="3">
        <v>579548.08604248462</v>
      </c>
      <c r="DU20" s="3">
        <v>100428.82141293374</v>
      </c>
      <c r="DV20" s="3">
        <v>933.65164727803449</v>
      </c>
      <c r="DW20" s="3">
        <v>177524.8809627</v>
      </c>
      <c r="DX20" s="3">
        <v>29448.609012479283</v>
      </c>
      <c r="DY20" s="3">
        <v>1404.5037386323388</v>
      </c>
      <c r="DZ20" s="3">
        <v>9975.1417509945077</v>
      </c>
      <c r="EA20" s="3">
        <v>0</v>
      </c>
      <c r="EB20" s="3">
        <v>1567324.7331111715</v>
      </c>
      <c r="EC20" s="3">
        <v>1654319.5926381692</v>
      </c>
      <c r="ED20" s="3">
        <v>0</v>
      </c>
      <c r="EE20" s="3">
        <v>0</v>
      </c>
      <c r="EF20" s="3">
        <v>0</v>
      </c>
      <c r="EG20" s="3">
        <v>57327.027546499019</v>
      </c>
      <c r="EH20" s="3">
        <v>203478.36264796919</v>
      </c>
      <c r="EI20" s="3">
        <v>14385867.863920234</v>
      </c>
      <c r="EJ20" s="3">
        <v>25113.770975225529</v>
      </c>
      <c r="EK20" s="3">
        <v>1167494.4789643937</v>
      </c>
      <c r="EL20" s="3">
        <v>118661.3828473246</v>
      </c>
      <c r="EM20" s="3">
        <v>11846055.493315101</v>
      </c>
      <c r="EN20" s="3">
        <v>268200.43498207431</v>
      </c>
      <c r="EO20" s="3">
        <v>650360.4025315569</v>
      </c>
      <c r="EP20" s="3">
        <v>440118.83386909124</v>
      </c>
      <c r="EQ20" s="3">
        <v>5202.2635053925997</v>
      </c>
      <c r="ER20" s="3">
        <v>10493.359976368441</v>
      </c>
      <c r="ES20" s="3">
        <v>92686.451056831662</v>
      </c>
      <c r="ET20" s="3">
        <v>6612.1014168536276</v>
      </c>
      <c r="EU20" s="3">
        <v>414368.43560386024</v>
      </c>
      <c r="EV20" s="3">
        <v>481147.56238885678</v>
      </c>
      <c r="EW20" s="3">
        <v>51478083.634252183</v>
      </c>
      <c r="EX20" s="3">
        <v>464109.56708694278</v>
      </c>
      <c r="EY20" s="3">
        <v>504966.46117122786</v>
      </c>
      <c r="EZ20" s="3">
        <v>1927755.2837284957</v>
      </c>
      <c r="FA20" s="3">
        <v>85942.543545406923</v>
      </c>
      <c r="FB20" s="3">
        <v>198334.1918408887</v>
      </c>
      <c r="FC20" s="3">
        <v>114923.16594769173</v>
      </c>
      <c r="FD20" s="3">
        <v>123628.38416249047</v>
      </c>
      <c r="FE20" s="3">
        <v>0</v>
      </c>
      <c r="FF20" s="3">
        <v>1601044.5143024831</v>
      </c>
      <c r="FG20" s="3">
        <v>445934.86267732555</v>
      </c>
      <c r="FH20" s="3">
        <v>1343815.415915539</v>
      </c>
      <c r="FI20" s="3">
        <v>15778.964571987417</v>
      </c>
      <c r="FJ20" s="3">
        <v>2323.3060225605259</v>
      </c>
      <c r="FK20" s="3">
        <v>259652.3799359657</v>
      </c>
      <c r="FL20" s="3">
        <v>144848.43637842493</v>
      </c>
      <c r="FM20" s="3">
        <v>3133232.2633475354</v>
      </c>
      <c r="FN20" s="3">
        <v>124.41894775054942</v>
      </c>
      <c r="FO20" s="3">
        <v>8870.5469395146793</v>
      </c>
      <c r="FP20" s="3">
        <v>58103.743705163695</v>
      </c>
      <c r="FQ20" s="3">
        <v>24745.470643423432</v>
      </c>
      <c r="FR20" s="3">
        <v>10555.469858024384</v>
      </c>
      <c r="FS20" s="3">
        <v>17091.338376572487</v>
      </c>
      <c r="FT20" s="3">
        <v>203711.40771673998</v>
      </c>
      <c r="FU20" s="3">
        <v>37599.02189728809</v>
      </c>
      <c r="FV20" s="3">
        <v>3352183.1997424071</v>
      </c>
      <c r="FW20" s="3">
        <v>22549.918025693605</v>
      </c>
      <c r="FX20" s="3">
        <v>0</v>
      </c>
      <c r="FY20" s="3">
        <v>616881.39263513964</v>
      </c>
      <c r="FZ20" s="3">
        <v>202307.33604757892</v>
      </c>
      <c r="GA20" s="3">
        <v>2747944.9290040694</v>
      </c>
      <c r="GB20" s="3">
        <v>202651.09901536015</v>
      </c>
      <c r="GC20" s="3">
        <v>56127.893832386719</v>
      </c>
      <c r="GD20" s="3">
        <v>317039.8362516035</v>
      </c>
      <c r="GE20" s="3">
        <v>546354.07318209542</v>
      </c>
      <c r="GF20" s="3">
        <v>326457.27748044027</v>
      </c>
      <c r="GG20" s="3">
        <v>1118819.7385715265</v>
      </c>
      <c r="GH20" s="3">
        <v>2329.065985588767</v>
      </c>
      <c r="GI20" s="3">
        <v>16771.293434161202</v>
      </c>
      <c r="GJ20" s="3">
        <v>55340.716515222506</v>
      </c>
      <c r="GK20" s="3">
        <v>75999.188890917329</v>
      </c>
      <c r="GL20" s="3">
        <v>34887.341003862552</v>
      </c>
      <c r="GM20" s="3">
        <v>0</v>
      </c>
      <c r="GN20" s="3">
        <v>60206.688321476409</v>
      </c>
      <c r="GO20" s="3">
        <v>859.01742494477105</v>
      </c>
      <c r="GP20" s="3">
        <v>0</v>
      </c>
      <c r="GQ20" s="3">
        <v>0</v>
      </c>
      <c r="GR20" s="3">
        <v>0</v>
      </c>
      <c r="GS20" s="3">
        <v>0</v>
      </c>
      <c r="GT20" s="3">
        <v>0</v>
      </c>
      <c r="GU20" s="3">
        <v>0</v>
      </c>
      <c r="GV20" s="3">
        <v>0</v>
      </c>
      <c r="GW20" s="3">
        <v>0</v>
      </c>
      <c r="GX20" s="3">
        <v>0</v>
      </c>
      <c r="GY20" s="3">
        <v>0</v>
      </c>
      <c r="GZ20" s="3">
        <v>0</v>
      </c>
      <c r="HA20" s="3">
        <v>0</v>
      </c>
      <c r="HB20" s="3">
        <v>258.54042542715223</v>
      </c>
      <c r="HC20" s="3">
        <v>7288.1007329380473</v>
      </c>
      <c r="HD20" s="3">
        <v>0</v>
      </c>
      <c r="HE20" s="3">
        <v>0</v>
      </c>
      <c r="HF20" s="3">
        <v>195.9468864649385</v>
      </c>
      <c r="HG20" s="3">
        <v>0</v>
      </c>
      <c r="HH20" s="3">
        <v>124292.96216586725</v>
      </c>
      <c r="HI20" s="3">
        <v>0</v>
      </c>
      <c r="HJ20" s="3">
        <v>0</v>
      </c>
      <c r="HK20" s="3">
        <v>0</v>
      </c>
      <c r="HL20" s="3">
        <v>12032.085194187306</v>
      </c>
      <c r="HM20" s="3">
        <v>0</v>
      </c>
      <c r="HN20" s="3">
        <v>0</v>
      </c>
      <c r="HO20" s="3">
        <v>0</v>
      </c>
      <c r="HP20" s="3">
        <v>55.297763060768844</v>
      </c>
      <c r="HQ20" s="3">
        <v>10027.680396442311</v>
      </c>
      <c r="HR20" s="3">
        <v>0</v>
      </c>
      <c r="HS20" s="3">
        <v>0</v>
      </c>
      <c r="HT20" s="3">
        <v>0</v>
      </c>
      <c r="HU20" s="3">
        <v>0</v>
      </c>
      <c r="HV20" s="3">
        <v>297.21398107395521</v>
      </c>
      <c r="HW20" s="3">
        <v>14877.165052575507</v>
      </c>
      <c r="HX20" s="3">
        <v>22580.540332047756</v>
      </c>
      <c r="HY20" s="3">
        <v>335083.98137074319</v>
      </c>
      <c r="HZ20" s="3">
        <v>514.60512766863235</v>
      </c>
      <c r="IA20" s="3">
        <v>364.58843294563877</v>
      </c>
      <c r="IB20" s="3">
        <v>190735.28988374583</v>
      </c>
      <c r="IC20" s="3">
        <v>87680.293474243648</v>
      </c>
      <c r="ID20" s="3">
        <v>223034.62686394577</v>
      </c>
      <c r="IE20" s="3">
        <v>295.59063672133755</v>
      </c>
      <c r="IF20" s="3">
        <v>16491.754031112214</v>
      </c>
      <c r="IG20" s="3">
        <v>297532.7433944756</v>
      </c>
      <c r="IH20" s="3">
        <v>152573.02701320889</v>
      </c>
      <c r="II20" s="3">
        <v>47931.499824180886</v>
      </c>
      <c r="IJ20" s="3">
        <v>13840.566414087862</v>
      </c>
      <c r="IK20" s="3">
        <v>4393.4041063546747</v>
      </c>
      <c r="IL20" s="3">
        <v>3532.1163347783545</v>
      </c>
      <c r="IM20" s="3">
        <v>11807.526058172843</v>
      </c>
      <c r="IN20" s="3">
        <v>13250.789269267769</v>
      </c>
      <c r="IO20" s="3">
        <v>25449.560693478594</v>
      </c>
      <c r="IP20" s="3">
        <v>5378.6592504702548</v>
      </c>
      <c r="IQ20" s="3">
        <v>15239.831854418837</v>
      </c>
      <c r="IR20" s="3">
        <v>1055.1974424095527</v>
      </c>
      <c r="IS20" s="3">
        <v>201.84114385105138</v>
      </c>
      <c r="IT20" s="3">
        <v>146.09214763623623</v>
      </c>
      <c r="IU20" s="3">
        <v>10527.810181362258</v>
      </c>
      <c r="IV20" s="41">
        <f t="shared" si="18"/>
        <v>176814052.59956157</v>
      </c>
      <c r="IW20" s="42">
        <f t="shared" si="19"/>
        <v>0</v>
      </c>
      <c r="IX20" s="44">
        <f t="shared" si="20"/>
        <v>17762380.246572599</v>
      </c>
      <c r="IY20" s="44">
        <f t="shared" si="21"/>
        <v>4711737.6074141189</v>
      </c>
      <c r="IZ20" s="44">
        <f t="shared" si="22"/>
        <v>3392454.6760481237</v>
      </c>
      <c r="JA20" s="44">
        <f t="shared" si="23"/>
        <v>150947480.06952673</v>
      </c>
      <c r="JB20" s="45">
        <f t="shared" si="24"/>
        <v>176814052.59956157</v>
      </c>
      <c r="JC20" s="50">
        <f t="shared" si="25"/>
        <v>0.68669245706781989</v>
      </c>
      <c r="JD20" s="50">
        <f t="shared" si="26"/>
        <v>0.18215546732923771</v>
      </c>
      <c r="JE20" s="50">
        <f t="shared" si="27"/>
        <v>0.13115207560294245</v>
      </c>
    </row>
    <row r="21" spans="1:265">
      <c r="A21" s="47">
        <f t="shared" si="17"/>
        <v>173376040.11616915</v>
      </c>
      <c r="B21" s="6">
        <v>2031</v>
      </c>
      <c r="C21" s="3">
        <v>795349.04547184298</v>
      </c>
      <c r="D21" s="3">
        <v>1421906.0671504829</v>
      </c>
      <c r="E21" s="3">
        <v>103971.43268721415</v>
      </c>
      <c r="F21" s="3">
        <v>0</v>
      </c>
      <c r="G21" s="3">
        <v>185409.92213516435</v>
      </c>
      <c r="H21" s="3">
        <v>1522030.7652405503</v>
      </c>
      <c r="I21" s="3">
        <v>2469959.3271658239</v>
      </c>
      <c r="J21" s="3">
        <v>21979.39748121415</v>
      </c>
      <c r="K21" s="3">
        <v>1378006.052742376</v>
      </c>
      <c r="L21" s="3">
        <v>130.03918244899273</v>
      </c>
      <c r="M21" s="3">
        <v>19384711.865829445</v>
      </c>
      <c r="N21" s="3">
        <v>0</v>
      </c>
      <c r="O21" s="3">
        <v>0</v>
      </c>
      <c r="P21" s="3">
        <v>0</v>
      </c>
      <c r="Q21" s="3">
        <v>847504.86305618414</v>
      </c>
      <c r="R21" s="3">
        <v>6874.1830392633656</v>
      </c>
      <c r="S21" s="3">
        <v>3668919.4763207179</v>
      </c>
      <c r="T21" s="3">
        <v>1971912.8617141359</v>
      </c>
      <c r="U21" s="3">
        <v>42598.477336924901</v>
      </c>
      <c r="V21" s="3">
        <v>7920972.9694612632</v>
      </c>
      <c r="W21" s="3">
        <v>1082.3515501225736</v>
      </c>
      <c r="X21" s="3">
        <v>367141.03301212407</v>
      </c>
      <c r="Y21" s="3">
        <v>1736431.6276242298</v>
      </c>
      <c r="Z21" s="3">
        <v>40161.938455836149</v>
      </c>
      <c r="AA21" s="3">
        <v>0</v>
      </c>
      <c r="AB21" s="3">
        <v>88154.662179061488</v>
      </c>
      <c r="AC21" s="3">
        <v>0</v>
      </c>
      <c r="AD21" s="3">
        <v>519837.79418239661</v>
      </c>
      <c r="AE21" s="3">
        <v>0</v>
      </c>
      <c r="AF21" s="3">
        <v>171278.9760304341</v>
      </c>
      <c r="AG21" s="3">
        <v>10234.077423725903</v>
      </c>
      <c r="AH21" s="3">
        <v>0</v>
      </c>
      <c r="AI21" s="3">
        <v>0</v>
      </c>
      <c r="AJ21" s="3">
        <v>686135.88381170656</v>
      </c>
      <c r="AK21" s="3">
        <v>0</v>
      </c>
      <c r="AL21" s="3">
        <v>299731.04018043977</v>
      </c>
      <c r="AM21" s="3">
        <v>0</v>
      </c>
      <c r="AN21" s="3">
        <v>590762.70536086871</v>
      </c>
      <c r="AO21" s="3">
        <v>0</v>
      </c>
      <c r="AP21" s="3">
        <v>206163.50565010239</v>
      </c>
      <c r="AQ21" s="3">
        <v>195889.76661587338</v>
      </c>
      <c r="AR21" s="3">
        <v>1036048.4115440251</v>
      </c>
      <c r="AS21" s="3">
        <v>708526.51376908377</v>
      </c>
      <c r="AT21" s="3">
        <v>37816.462374346142</v>
      </c>
      <c r="AU21" s="3">
        <v>0</v>
      </c>
      <c r="AV21" s="3">
        <v>47733.303047888498</v>
      </c>
      <c r="AW21" s="3">
        <v>1031440.0318982233</v>
      </c>
      <c r="AX21" s="3">
        <v>0</v>
      </c>
      <c r="AY21" s="3">
        <v>162849.84422710515</v>
      </c>
      <c r="AZ21" s="3">
        <v>749022.58872835746</v>
      </c>
      <c r="BA21" s="3">
        <v>72611.446699956301</v>
      </c>
      <c r="BB21" s="3">
        <v>26213.593350875206</v>
      </c>
      <c r="BC21" s="3">
        <v>36392.108190162224</v>
      </c>
      <c r="BD21" s="3">
        <v>0</v>
      </c>
      <c r="BE21" s="3">
        <v>223314.85942432354</v>
      </c>
      <c r="BF21" s="3">
        <v>0</v>
      </c>
      <c r="BG21" s="3">
        <v>81601.322572566569</v>
      </c>
      <c r="BH21" s="3">
        <v>160662.41529067801</v>
      </c>
      <c r="BI21" s="3">
        <v>8.1729164067990981E-2</v>
      </c>
      <c r="BJ21" s="3">
        <v>61199.752059676423</v>
      </c>
      <c r="BK21" s="3">
        <v>117898.09795133966</v>
      </c>
      <c r="BL21" s="3">
        <v>0</v>
      </c>
      <c r="BM21" s="3">
        <v>1.3072252343243238</v>
      </c>
      <c r="BN21" s="3">
        <v>157583.99119795483</v>
      </c>
      <c r="BO21" s="3">
        <v>91099.432823738622</v>
      </c>
      <c r="BP21" s="3">
        <v>0</v>
      </c>
      <c r="BQ21" s="3">
        <v>7676038.6858989941</v>
      </c>
      <c r="BR21" s="3">
        <v>48746.834131794203</v>
      </c>
      <c r="BS21" s="3">
        <v>17828.050859160543</v>
      </c>
      <c r="BT21" s="3">
        <v>216481.96155888098</v>
      </c>
      <c r="BU21" s="3">
        <v>2542273.1985077942</v>
      </c>
      <c r="BV21" s="3">
        <v>64394.857297240582</v>
      </c>
      <c r="BW21" s="3">
        <v>18378.33901368911</v>
      </c>
      <c r="BX21" s="3">
        <v>0</v>
      </c>
      <c r="BY21" s="3">
        <v>194562.91898475247</v>
      </c>
      <c r="BZ21" s="3">
        <v>34212.868739748694</v>
      </c>
      <c r="CA21" s="3">
        <v>37994.444158243627</v>
      </c>
      <c r="CB21" s="3">
        <v>0</v>
      </c>
      <c r="CC21" s="3">
        <v>318276.80179963994</v>
      </c>
      <c r="CD21" s="3">
        <v>58099.221394536791</v>
      </c>
      <c r="CE21" s="3">
        <v>0</v>
      </c>
      <c r="CF21" s="3">
        <v>84485.360438767835</v>
      </c>
      <c r="CG21" s="3">
        <v>48851.124421824978</v>
      </c>
      <c r="CH21" s="3">
        <v>0</v>
      </c>
      <c r="CI21" s="3">
        <v>5161.6011496416731</v>
      </c>
      <c r="CJ21" s="3">
        <v>629.09116117005169</v>
      </c>
      <c r="CK21" s="3">
        <v>1515.4050188810138</v>
      </c>
      <c r="CL21" s="3">
        <v>96.748428852328416</v>
      </c>
      <c r="CM21" s="3">
        <v>18830.772801951174</v>
      </c>
      <c r="CN21" s="3">
        <v>853.03001089745567</v>
      </c>
      <c r="CO21" s="3">
        <v>10726.993480977273</v>
      </c>
      <c r="CP21" s="3">
        <v>78.682764955502833</v>
      </c>
      <c r="CQ21" s="3">
        <v>40736.564836840909</v>
      </c>
      <c r="CR21" s="3">
        <v>8.8111413847973097</v>
      </c>
      <c r="CS21" s="3">
        <v>5626.335752890428</v>
      </c>
      <c r="CT21" s="3">
        <v>0.12582921378610717</v>
      </c>
      <c r="CU21" s="3">
        <v>10135.791746852326</v>
      </c>
      <c r="CV21" s="3">
        <v>46.307799612566555</v>
      </c>
      <c r="CW21" s="3">
        <v>95.274677528225823</v>
      </c>
      <c r="CX21" s="3">
        <v>161.14243951295464</v>
      </c>
      <c r="CY21" s="3">
        <v>3846.2786182894292</v>
      </c>
      <c r="CZ21" s="3">
        <v>1835584.4062605021</v>
      </c>
      <c r="DA21" s="3">
        <v>159007.65213702165</v>
      </c>
      <c r="DB21" s="3">
        <v>303407.9065239476</v>
      </c>
      <c r="DC21" s="3">
        <v>19404.274890746878</v>
      </c>
      <c r="DD21" s="3">
        <v>554790.24796994613</v>
      </c>
      <c r="DE21" s="3">
        <v>63546.167420431375</v>
      </c>
      <c r="DF21" s="3">
        <v>806149.39935607975</v>
      </c>
      <c r="DG21" s="3">
        <v>328347.28507550835</v>
      </c>
      <c r="DH21" s="3">
        <v>151681.19864603458</v>
      </c>
      <c r="DI21" s="3">
        <v>0</v>
      </c>
      <c r="DJ21" s="3">
        <v>520130.39877744531</v>
      </c>
      <c r="DK21" s="3">
        <v>274537.75983283581</v>
      </c>
      <c r="DL21" s="3">
        <v>40818.386693659922</v>
      </c>
      <c r="DM21" s="3">
        <v>69543.555731205328</v>
      </c>
      <c r="DN21" s="3">
        <v>156911.41492110898</v>
      </c>
      <c r="DO21" s="3">
        <v>297.55843926573385</v>
      </c>
      <c r="DP21" s="3">
        <v>117149.45732675097</v>
      </c>
      <c r="DQ21" s="3">
        <v>42968.560982069299</v>
      </c>
      <c r="DR21" s="3">
        <v>337987.14634434332</v>
      </c>
      <c r="DS21" s="3">
        <v>50181.523271912134</v>
      </c>
      <c r="DT21" s="3">
        <v>577921.17773879238</v>
      </c>
      <c r="DU21" s="3">
        <v>101404.59421631464</v>
      </c>
      <c r="DV21" s="3">
        <v>1033.8445594275681</v>
      </c>
      <c r="DW21" s="3">
        <v>178154.39435815276</v>
      </c>
      <c r="DX21" s="3">
        <v>29362.09935146313</v>
      </c>
      <c r="DY21" s="3">
        <v>1348.451003770786</v>
      </c>
      <c r="DZ21" s="3">
        <v>13287.197907096532</v>
      </c>
      <c r="EA21" s="3">
        <v>0</v>
      </c>
      <c r="EB21" s="3">
        <v>1572346.7617989085</v>
      </c>
      <c r="EC21" s="3">
        <v>1679383.8180041392</v>
      </c>
      <c r="ED21" s="3">
        <v>0</v>
      </c>
      <c r="EE21" s="3">
        <v>0</v>
      </c>
      <c r="EF21" s="3">
        <v>0</v>
      </c>
      <c r="EG21" s="3">
        <v>57062.590956952219</v>
      </c>
      <c r="EH21" s="3">
        <v>253981.22251699463</v>
      </c>
      <c r="EI21" s="3">
        <v>14029495.258170875</v>
      </c>
      <c r="EJ21" s="3">
        <v>24684.753882962326</v>
      </c>
      <c r="EK21" s="3">
        <v>1151350.2452488136</v>
      </c>
      <c r="EL21" s="3">
        <v>117215.56909849832</v>
      </c>
      <c r="EM21" s="3">
        <v>10888472.404197173</v>
      </c>
      <c r="EN21" s="3">
        <v>301738.77719006379</v>
      </c>
      <c r="EO21" s="3">
        <v>738674.25534573488</v>
      </c>
      <c r="EP21" s="3">
        <v>459592.90049964259</v>
      </c>
      <c r="EQ21" s="3">
        <v>4777.786291252155</v>
      </c>
      <c r="ER21" s="3">
        <v>9637.8299078889831</v>
      </c>
      <c r="ES21" s="3">
        <v>98834.123267134404</v>
      </c>
      <c r="ET21" s="3">
        <v>7317.5939652974685</v>
      </c>
      <c r="EU21" s="3">
        <v>392701.02370038233</v>
      </c>
      <c r="EV21" s="3">
        <v>470822.02382250433</v>
      </c>
      <c r="EW21" s="3">
        <v>48520425.90432892</v>
      </c>
      <c r="EX21" s="3">
        <v>560985.7003222655</v>
      </c>
      <c r="EY21" s="3">
        <v>753507.21732226596</v>
      </c>
      <c r="EZ21" s="3">
        <v>2171698.5933577404</v>
      </c>
      <c r="FA21" s="3">
        <v>80396.625314713659</v>
      </c>
      <c r="FB21" s="3">
        <v>186028.88423827695</v>
      </c>
      <c r="FC21" s="3">
        <v>117863.08416770476</v>
      </c>
      <c r="FD21" s="3">
        <v>120338.72893371324</v>
      </c>
      <c r="FE21" s="3">
        <v>0</v>
      </c>
      <c r="FF21" s="3">
        <v>1528786.2974174307</v>
      </c>
      <c r="FG21" s="3">
        <v>543579.41216891503</v>
      </c>
      <c r="FH21" s="3">
        <v>1325979.3061706312</v>
      </c>
      <c r="FI21" s="3">
        <v>17394.582016462413</v>
      </c>
      <c r="FJ21" s="3">
        <v>2353.0428942196581</v>
      </c>
      <c r="FK21" s="3">
        <v>257773.23115123075</v>
      </c>
      <c r="FL21" s="3">
        <v>143452.49195202417</v>
      </c>
      <c r="FM21" s="3">
        <v>3141466.225729702</v>
      </c>
      <c r="FN21" s="3">
        <v>328.80739014481372</v>
      </c>
      <c r="FO21" s="3">
        <v>8869.9181369429261</v>
      </c>
      <c r="FP21" s="3">
        <v>56575.917606431402</v>
      </c>
      <c r="FQ21" s="3">
        <v>24083.514768569432</v>
      </c>
      <c r="FR21" s="3">
        <v>12757.002357892365</v>
      </c>
      <c r="FS21" s="3">
        <v>20864.107706863437</v>
      </c>
      <c r="FT21" s="3">
        <v>201375.00123395992</v>
      </c>
      <c r="FU21" s="3">
        <v>37366.221148169767</v>
      </c>
      <c r="FV21" s="3">
        <v>3320015.3165906519</v>
      </c>
      <c r="FW21" s="3">
        <v>22888.000192483316</v>
      </c>
      <c r="FX21" s="3">
        <v>0</v>
      </c>
      <c r="FY21" s="3">
        <v>634290.40118303057</v>
      </c>
      <c r="FZ21" s="3">
        <v>198853.92626978294</v>
      </c>
      <c r="GA21" s="3">
        <v>2773360.3706576442</v>
      </c>
      <c r="GB21" s="3">
        <v>202648.71045725112</v>
      </c>
      <c r="GC21" s="3">
        <v>56363.750930559174</v>
      </c>
      <c r="GD21" s="3">
        <v>318114.01431097375</v>
      </c>
      <c r="GE21" s="3">
        <v>584024.64646424446</v>
      </c>
      <c r="GF21" s="3">
        <v>342829.74747332762</v>
      </c>
      <c r="GG21" s="3">
        <v>1306531.7644012328</v>
      </c>
      <c r="GH21" s="3">
        <v>8088.5914693863351</v>
      </c>
      <c r="GI21" s="3">
        <v>19582.718129150329</v>
      </c>
      <c r="GJ21" s="3">
        <v>43616.031725418754</v>
      </c>
      <c r="GK21" s="3">
        <v>74664.114489210886</v>
      </c>
      <c r="GL21" s="3">
        <v>34114.328722683873</v>
      </c>
      <c r="GM21" s="3">
        <v>0</v>
      </c>
      <c r="GN21" s="3">
        <v>69882.713556068862</v>
      </c>
      <c r="GO21" s="3">
        <v>993.7207306493317</v>
      </c>
      <c r="GP21" s="3">
        <v>0</v>
      </c>
      <c r="GQ21" s="3">
        <v>0</v>
      </c>
      <c r="GR21" s="3">
        <v>0</v>
      </c>
      <c r="GS21" s="3">
        <v>0</v>
      </c>
      <c r="GT21" s="3">
        <v>0</v>
      </c>
      <c r="GU21" s="3">
        <v>0</v>
      </c>
      <c r="GV21" s="3">
        <v>0</v>
      </c>
      <c r="GW21" s="3">
        <v>0</v>
      </c>
      <c r="GX21" s="3">
        <v>0</v>
      </c>
      <c r="GY21" s="3">
        <v>0</v>
      </c>
      <c r="GZ21" s="3">
        <v>0</v>
      </c>
      <c r="HA21" s="3">
        <v>0</v>
      </c>
      <c r="HB21" s="3">
        <v>314.52797087010617</v>
      </c>
      <c r="HC21" s="3">
        <v>8755.3626134981769</v>
      </c>
      <c r="HD21" s="3">
        <v>0</v>
      </c>
      <c r="HE21" s="3">
        <v>0</v>
      </c>
      <c r="HF21" s="3">
        <v>191.63072947068673</v>
      </c>
      <c r="HG21" s="3">
        <v>0</v>
      </c>
      <c r="HH21" s="3">
        <v>121627.2262791252</v>
      </c>
      <c r="HI21" s="3">
        <v>0</v>
      </c>
      <c r="HJ21" s="3">
        <v>0</v>
      </c>
      <c r="HK21" s="3">
        <v>0</v>
      </c>
      <c r="HL21" s="3">
        <v>11770.163982450116</v>
      </c>
      <c r="HM21" s="3">
        <v>0</v>
      </c>
      <c r="HN21" s="3">
        <v>0</v>
      </c>
      <c r="HO21" s="3">
        <v>0</v>
      </c>
      <c r="HP21" s="3">
        <v>55.190936464306951</v>
      </c>
      <c r="HQ21" s="3">
        <v>10021.126630452271</v>
      </c>
      <c r="HR21" s="3">
        <v>0</v>
      </c>
      <c r="HS21" s="3">
        <v>0</v>
      </c>
      <c r="HT21" s="3">
        <v>0</v>
      </c>
      <c r="HU21" s="3">
        <v>0</v>
      </c>
      <c r="HV21" s="3">
        <v>214.89577637044715</v>
      </c>
      <c r="HW21" s="3">
        <v>10685.970720911337</v>
      </c>
      <c r="HX21" s="3">
        <v>15898.587448578744</v>
      </c>
      <c r="HY21" s="3">
        <v>362725.87320168875</v>
      </c>
      <c r="HZ21" s="3">
        <v>477.66772464762124</v>
      </c>
      <c r="IA21" s="3">
        <v>339.10649834968166</v>
      </c>
      <c r="IB21" s="3">
        <v>182897.35290457244</v>
      </c>
      <c r="IC21" s="3">
        <v>80612.358840058034</v>
      </c>
      <c r="ID21" s="3">
        <v>238719.28567922313</v>
      </c>
      <c r="IE21" s="3">
        <v>273.27726719267622</v>
      </c>
      <c r="IF21" s="3">
        <v>13782.136525976115</v>
      </c>
      <c r="IG21" s="3">
        <v>284405.8986302407</v>
      </c>
      <c r="IH21" s="3">
        <v>128260.00676488354</v>
      </c>
      <c r="II21" s="3">
        <v>51469.646755808884</v>
      </c>
      <c r="IJ21" s="3">
        <v>11620.591653555275</v>
      </c>
      <c r="IK21" s="3">
        <v>4209.4418580517031</v>
      </c>
      <c r="IL21" s="3">
        <v>2965.2884027716568</v>
      </c>
      <c r="IM21" s="3">
        <v>9962.1773339252668</v>
      </c>
      <c r="IN21" s="3">
        <v>12602.345568229934</v>
      </c>
      <c r="IO21" s="3">
        <v>27931.29675102836</v>
      </c>
      <c r="IP21" s="3">
        <v>4512.1632876204658</v>
      </c>
      <c r="IQ21" s="3">
        <v>12837.196844074479</v>
      </c>
      <c r="IR21" s="3">
        <v>882.6505999441116</v>
      </c>
      <c r="IS21" s="3">
        <v>221.53371654855124</v>
      </c>
      <c r="IT21" s="3">
        <v>122.38364955944866</v>
      </c>
      <c r="IU21" s="3">
        <v>10086.772371674846</v>
      </c>
      <c r="IV21" s="41">
        <f t="shared" si="18"/>
        <v>173376040.11616915</v>
      </c>
      <c r="IW21" s="42">
        <f t="shared" si="19"/>
        <v>0</v>
      </c>
      <c r="IX21" s="44">
        <f t="shared" si="20"/>
        <v>17859233.659243751</v>
      </c>
      <c r="IY21" s="44">
        <f t="shared" si="21"/>
        <v>4851573.9339640411</v>
      </c>
      <c r="IZ21" s="44">
        <f t="shared" si="22"/>
        <v>3921342.5801355797</v>
      </c>
      <c r="JA21" s="44">
        <f t="shared" si="23"/>
        <v>146743889.94282568</v>
      </c>
      <c r="JB21" s="45">
        <f t="shared" si="24"/>
        <v>173376040.11616904</v>
      </c>
      <c r="JC21" s="50">
        <f t="shared" si="25"/>
        <v>0.67058925182538964</v>
      </c>
      <c r="JD21" s="50">
        <f t="shared" si="26"/>
        <v>0.18216981739687224</v>
      </c>
      <c r="JE21" s="50">
        <f t="shared" si="27"/>
        <v>0.1472409307777382</v>
      </c>
    </row>
    <row r="22" spans="1:265">
      <c r="A22" s="47">
        <f t="shared" si="17"/>
        <v>169740243.72795373</v>
      </c>
      <c r="B22" s="6">
        <v>2032</v>
      </c>
      <c r="C22" s="3">
        <v>794856.64141976961</v>
      </c>
      <c r="D22" s="3">
        <v>1500958.4425129539</v>
      </c>
      <c r="E22" s="3">
        <v>97412.020104460855</v>
      </c>
      <c r="F22" s="3">
        <v>0</v>
      </c>
      <c r="G22" s="3">
        <v>184412.50735269321</v>
      </c>
      <c r="H22" s="3">
        <v>1509063.2545289188</v>
      </c>
      <c r="I22" s="3">
        <v>2460456.4214116321</v>
      </c>
      <c r="J22" s="3">
        <v>24105.868025722852</v>
      </c>
      <c r="K22" s="3">
        <v>1382288.2374301832</v>
      </c>
      <c r="L22" s="3">
        <v>118.59691272547613</v>
      </c>
      <c r="M22" s="3">
        <v>19119934.940810967</v>
      </c>
      <c r="N22" s="3">
        <v>0</v>
      </c>
      <c r="O22" s="3">
        <v>0</v>
      </c>
      <c r="P22" s="3">
        <v>0</v>
      </c>
      <c r="Q22" s="3">
        <v>861089.1467676895</v>
      </c>
      <c r="R22" s="3">
        <v>6853.6049177774084</v>
      </c>
      <c r="S22" s="3">
        <v>3588714.8520306293</v>
      </c>
      <c r="T22" s="3">
        <v>1944082.7662944223</v>
      </c>
      <c r="U22" s="3">
        <v>42078.181072421794</v>
      </c>
      <c r="V22" s="3">
        <v>7956045.0138135357</v>
      </c>
      <c r="W22" s="3">
        <v>1074.9216393183642</v>
      </c>
      <c r="X22" s="3">
        <v>368194.26543111529</v>
      </c>
      <c r="Y22" s="3">
        <v>1743858.735122812</v>
      </c>
      <c r="Z22" s="3">
        <v>51632.071580381576</v>
      </c>
      <c r="AA22" s="3">
        <v>0</v>
      </c>
      <c r="AB22" s="3">
        <v>90059.704205841903</v>
      </c>
      <c r="AC22" s="3">
        <v>0</v>
      </c>
      <c r="AD22" s="3">
        <v>506753.50654050813</v>
      </c>
      <c r="AE22" s="3">
        <v>0</v>
      </c>
      <c r="AF22" s="3">
        <v>179450.16954176044</v>
      </c>
      <c r="AG22" s="3">
        <v>10781.728811679677</v>
      </c>
      <c r="AH22" s="3">
        <v>0</v>
      </c>
      <c r="AI22" s="3">
        <v>0</v>
      </c>
      <c r="AJ22" s="3">
        <v>688807.9321552543</v>
      </c>
      <c r="AK22" s="3">
        <v>0</v>
      </c>
      <c r="AL22" s="3">
        <v>300229.34372875741</v>
      </c>
      <c r="AM22" s="3">
        <v>0</v>
      </c>
      <c r="AN22" s="3">
        <v>593794.49014308676</v>
      </c>
      <c r="AO22" s="3">
        <v>0</v>
      </c>
      <c r="AP22" s="3">
        <v>205066.84082794475</v>
      </c>
      <c r="AQ22" s="3">
        <v>196339.10014900388</v>
      </c>
      <c r="AR22" s="3">
        <v>1021250.1584685069</v>
      </c>
      <c r="AS22" s="3">
        <v>734805.03172661376</v>
      </c>
      <c r="AT22" s="3">
        <v>38250.280450475941</v>
      </c>
      <c r="AU22" s="3">
        <v>0</v>
      </c>
      <c r="AV22" s="3">
        <v>45372.295110925821</v>
      </c>
      <c r="AW22" s="3">
        <v>1046836.0546915273</v>
      </c>
      <c r="AX22" s="3">
        <v>0</v>
      </c>
      <c r="AY22" s="3">
        <v>150963.42100479529</v>
      </c>
      <c r="AZ22" s="3">
        <v>758214.43790344812</v>
      </c>
      <c r="BA22" s="3">
        <v>72029.293404038093</v>
      </c>
      <c r="BB22" s="3">
        <v>25734.966390358837</v>
      </c>
      <c r="BC22" s="3">
        <v>36367.728916037624</v>
      </c>
      <c r="BD22" s="3">
        <v>0</v>
      </c>
      <c r="BE22" s="3">
        <v>219740.98090651509</v>
      </c>
      <c r="BF22" s="3">
        <v>0</v>
      </c>
      <c r="BG22" s="3">
        <v>81813.105774354859</v>
      </c>
      <c r="BH22" s="3">
        <v>166358.65190493254</v>
      </c>
      <c r="BI22" s="3">
        <v>8.2040897807057339E-2</v>
      </c>
      <c r="BJ22" s="3">
        <v>59046.571570609551</v>
      </c>
      <c r="BK22" s="3">
        <v>122888.92323098044</v>
      </c>
      <c r="BL22" s="3">
        <v>0</v>
      </c>
      <c r="BM22" s="3">
        <v>1.3133459870657109</v>
      </c>
      <c r="BN22" s="3">
        <v>163083.92588531459</v>
      </c>
      <c r="BO22" s="3">
        <v>87559.796549873558</v>
      </c>
      <c r="BP22" s="3">
        <v>0</v>
      </c>
      <c r="BQ22" s="3">
        <v>7625639.5978734912</v>
      </c>
      <c r="BR22" s="3">
        <v>47436.012688563329</v>
      </c>
      <c r="BS22" s="3">
        <v>16327.07983750056</v>
      </c>
      <c r="BT22" s="3">
        <v>235971.54347721787</v>
      </c>
      <c r="BU22" s="3">
        <v>2526201.0327209989</v>
      </c>
      <c r="BV22" s="3">
        <v>63642.051333844742</v>
      </c>
      <c r="BW22" s="3">
        <v>18120.459244243859</v>
      </c>
      <c r="BX22" s="3">
        <v>0</v>
      </c>
      <c r="BY22" s="3">
        <v>215349.28710838198</v>
      </c>
      <c r="BZ22" s="3">
        <v>33271.851209095519</v>
      </c>
      <c r="CA22" s="3">
        <v>36935.251688015815</v>
      </c>
      <c r="CB22" s="3">
        <v>0</v>
      </c>
      <c r="CC22" s="3">
        <v>317528.24895710195</v>
      </c>
      <c r="CD22" s="3">
        <v>60990.88538246887</v>
      </c>
      <c r="CE22" s="3">
        <v>0</v>
      </c>
      <c r="CF22" s="3">
        <v>85135.753903880992</v>
      </c>
      <c r="CG22" s="3">
        <v>50883.747780721118</v>
      </c>
      <c r="CH22" s="3">
        <v>0</v>
      </c>
      <c r="CI22" s="3">
        <v>4758.3221759668486</v>
      </c>
      <c r="CJ22" s="3">
        <v>580.72151030676685</v>
      </c>
      <c r="CK22" s="3">
        <v>1012.7827463375621</v>
      </c>
      <c r="CL22" s="3">
        <v>64.318391394954816</v>
      </c>
      <c r="CM22" s="3">
        <v>13338.341879066395</v>
      </c>
      <c r="CN22" s="3">
        <v>725.61602772543858</v>
      </c>
      <c r="CO22" s="3">
        <v>9308.867177808901</v>
      </c>
      <c r="CP22" s="3">
        <v>74.533423842833415</v>
      </c>
      <c r="CQ22" s="3">
        <v>27912.833983900946</v>
      </c>
      <c r="CR22" s="3">
        <v>2.3027603528503082</v>
      </c>
      <c r="CS22" s="3">
        <v>2634.4102773656396</v>
      </c>
      <c r="CT22" s="3">
        <v>1.6841697360036216E-5</v>
      </c>
      <c r="CU22" s="3">
        <v>7107.3126092567636</v>
      </c>
      <c r="CV22" s="3">
        <v>24.897899969256805</v>
      </c>
      <c r="CW22" s="3">
        <v>56.813615531398391</v>
      </c>
      <c r="CX22" s="3">
        <v>129.02344724640744</v>
      </c>
      <c r="CY22" s="3">
        <v>3197.7022213949213</v>
      </c>
      <c r="CZ22" s="3">
        <v>1835033.4141587978</v>
      </c>
      <c r="DA22" s="3">
        <v>158154.89271391396</v>
      </c>
      <c r="DB22" s="3">
        <v>311884.46796163486</v>
      </c>
      <c r="DC22" s="3">
        <v>19412.232486175271</v>
      </c>
      <c r="DD22" s="3">
        <v>590751.91209868039</v>
      </c>
      <c r="DE22" s="3">
        <v>64317.334656532228</v>
      </c>
      <c r="DF22" s="3">
        <v>787400.30395665672</v>
      </c>
      <c r="DG22" s="3">
        <v>320763.38856715104</v>
      </c>
      <c r="DH22" s="3">
        <v>150824.24470447018</v>
      </c>
      <c r="DI22" s="3">
        <v>0</v>
      </c>
      <c r="DJ22" s="3">
        <v>533629.54390015069</v>
      </c>
      <c r="DK22" s="3">
        <v>272795.289024878</v>
      </c>
      <c r="DL22" s="3">
        <v>41429.958605669046</v>
      </c>
      <c r="DM22" s="3">
        <v>67973.604740498296</v>
      </c>
      <c r="DN22" s="3">
        <v>156340.18377538273</v>
      </c>
      <c r="DO22" s="3">
        <v>88.386246268491462</v>
      </c>
      <c r="DP22" s="3">
        <v>113355.93764378228</v>
      </c>
      <c r="DQ22" s="3">
        <v>46901.958457933266</v>
      </c>
      <c r="DR22" s="3">
        <v>328713.23141130136</v>
      </c>
      <c r="DS22" s="3">
        <v>51620.986203647582</v>
      </c>
      <c r="DT22" s="3">
        <v>577217.18278771581</v>
      </c>
      <c r="DU22" s="3">
        <v>102278.86285409371</v>
      </c>
      <c r="DV22" s="3">
        <v>1136.7287305545879</v>
      </c>
      <c r="DW22" s="3">
        <v>178931.72390116073</v>
      </c>
      <c r="DX22" s="3">
        <v>29256.318765050921</v>
      </c>
      <c r="DY22" s="3">
        <v>1284.3168975211697</v>
      </c>
      <c r="DZ22" s="3">
        <v>17293.629209124516</v>
      </c>
      <c r="EA22" s="3">
        <v>0</v>
      </c>
      <c r="EB22" s="3">
        <v>1580441.1004161688</v>
      </c>
      <c r="EC22" s="3">
        <v>1699257.4981372338</v>
      </c>
      <c r="ED22" s="3">
        <v>0</v>
      </c>
      <c r="EE22" s="3">
        <v>0</v>
      </c>
      <c r="EF22" s="3">
        <v>0</v>
      </c>
      <c r="EG22" s="3">
        <v>56340.0223473562</v>
      </c>
      <c r="EH22" s="3">
        <v>314971.68213631236</v>
      </c>
      <c r="EI22" s="3">
        <v>13673532.529744051</v>
      </c>
      <c r="EJ22" s="3">
        <v>24261.227449408358</v>
      </c>
      <c r="EK22" s="3">
        <v>1134448.3823742936</v>
      </c>
      <c r="EL22" s="3">
        <v>115669.6000575722</v>
      </c>
      <c r="EM22" s="3">
        <v>10003458.665462658</v>
      </c>
      <c r="EN22" s="3">
        <v>336387.38295698771</v>
      </c>
      <c r="EO22" s="3">
        <v>823037.89914703032</v>
      </c>
      <c r="EP22" s="3">
        <v>475196.36028971343</v>
      </c>
      <c r="EQ22" s="3">
        <v>4387.4421486300917</v>
      </c>
      <c r="ER22" s="3">
        <v>8820.7539715757594</v>
      </c>
      <c r="ES22" s="3">
        <v>103524.35211520889</v>
      </c>
      <c r="ET22" s="3">
        <v>7949.6246162895868</v>
      </c>
      <c r="EU22" s="3">
        <v>372530.90841381147</v>
      </c>
      <c r="EV22" s="3">
        <v>458715.93740595307</v>
      </c>
      <c r="EW22" s="3">
        <v>45303601.321044035</v>
      </c>
      <c r="EX22" s="3">
        <v>668453.95597080362</v>
      </c>
      <c r="EY22" s="3">
        <v>1109248.9871796139</v>
      </c>
      <c r="EZ22" s="3">
        <v>2366329.5652828636</v>
      </c>
      <c r="FA22" s="3">
        <v>74513.233717255644</v>
      </c>
      <c r="FB22" s="3">
        <v>172848.8691330303</v>
      </c>
      <c r="FC22" s="3">
        <v>118958.31394822594</v>
      </c>
      <c r="FD22" s="3">
        <v>116138.8609894284</v>
      </c>
      <c r="FE22" s="3">
        <v>0</v>
      </c>
      <c r="FF22" s="3">
        <v>1448163.5485126753</v>
      </c>
      <c r="FG22" s="3">
        <v>652271.51842839667</v>
      </c>
      <c r="FH22" s="3">
        <v>1326500.1313150174</v>
      </c>
      <c r="FI22" s="3">
        <v>19499.288194223322</v>
      </c>
      <c r="FJ22" s="3">
        <v>2380.987139309344</v>
      </c>
      <c r="FK22" s="3">
        <v>255932.74475530474</v>
      </c>
      <c r="FL22" s="3">
        <v>140157.23452916584</v>
      </c>
      <c r="FM22" s="3">
        <v>3149587.8832784528</v>
      </c>
      <c r="FN22" s="3">
        <v>664.1263295452402</v>
      </c>
      <c r="FO22" s="3">
        <v>8868.8887538175004</v>
      </c>
      <c r="FP22" s="3">
        <v>54833.560093818152</v>
      </c>
      <c r="FQ22" s="3">
        <v>23411.61029914215</v>
      </c>
      <c r="FR22" s="3">
        <v>15275.03722022227</v>
      </c>
      <c r="FS22" s="3">
        <v>25126.993076186776</v>
      </c>
      <c r="FT22" s="3">
        <v>198652.75561171217</v>
      </c>
      <c r="FU22" s="3">
        <v>37110.454505315625</v>
      </c>
      <c r="FV22" s="3">
        <v>3283819.2509356695</v>
      </c>
      <c r="FW22" s="3">
        <v>23450.82678333763</v>
      </c>
      <c r="FX22" s="3">
        <v>0</v>
      </c>
      <c r="FY22" s="3">
        <v>654228.75504964392</v>
      </c>
      <c r="FZ22" s="3">
        <v>194872.58153435253</v>
      </c>
      <c r="GA22" s="3">
        <v>2798893.4741094471</v>
      </c>
      <c r="GB22" s="3">
        <v>202105.40230607495</v>
      </c>
      <c r="GC22" s="3">
        <v>56575.808607508152</v>
      </c>
      <c r="GD22" s="3">
        <v>318654.55821551534</v>
      </c>
      <c r="GE22" s="3">
        <v>608861.18657154404</v>
      </c>
      <c r="GF22" s="3">
        <v>369217.07498785714</v>
      </c>
      <c r="GG22" s="3">
        <v>1487320.4128260531</v>
      </c>
      <c r="GH22" s="3">
        <v>16645.031892090934</v>
      </c>
      <c r="GI22" s="3">
        <v>22231.615240510258</v>
      </c>
      <c r="GJ22" s="3">
        <v>33365.885162046899</v>
      </c>
      <c r="GK22" s="3">
        <v>72874.383261676892</v>
      </c>
      <c r="GL22" s="3">
        <v>33106.133946655085</v>
      </c>
      <c r="GM22" s="3">
        <v>0</v>
      </c>
      <c r="GN22" s="3">
        <v>80805.021166451668</v>
      </c>
      <c r="GO22" s="3">
        <v>1144.4046661188511</v>
      </c>
      <c r="GP22" s="3">
        <v>0</v>
      </c>
      <c r="GQ22" s="3">
        <v>0</v>
      </c>
      <c r="GR22" s="3">
        <v>0</v>
      </c>
      <c r="GS22" s="3">
        <v>0</v>
      </c>
      <c r="GT22" s="3">
        <v>0</v>
      </c>
      <c r="GU22" s="3">
        <v>0</v>
      </c>
      <c r="GV22" s="3">
        <v>0</v>
      </c>
      <c r="GW22" s="3">
        <v>0</v>
      </c>
      <c r="GX22" s="3">
        <v>0</v>
      </c>
      <c r="GY22" s="3">
        <v>0</v>
      </c>
      <c r="GZ22" s="3">
        <v>0</v>
      </c>
      <c r="HA22" s="3">
        <v>0</v>
      </c>
      <c r="HB22" s="3">
        <v>377.68117988729068</v>
      </c>
      <c r="HC22" s="3">
        <v>10389.136489439677</v>
      </c>
      <c r="HD22" s="3">
        <v>0</v>
      </c>
      <c r="HE22" s="3">
        <v>0</v>
      </c>
      <c r="HF22" s="3">
        <v>186.92769679971292</v>
      </c>
      <c r="HG22" s="3">
        <v>0</v>
      </c>
      <c r="HH22" s="3">
        <v>118700.43521901085</v>
      </c>
      <c r="HI22" s="3">
        <v>0</v>
      </c>
      <c r="HJ22" s="3">
        <v>0</v>
      </c>
      <c r="HK22" s="3">
        <v>0</v>
      </c>
      <c r="HL22" s="3">
        <v>11483.811576474902</v>
      </c>
      <c r="HM22" s="3">
        <v>0</v>
      </c>
      <c r="HN22" s="3">
        <v>0</v>
      </c>
      <c r="HO22" s="3">
        <v>0</v>
      </c>
      <c r="HP22" s="3">
        <v>55.046164217289423</v>
      </c>
      <c r="HQ22" s="3">
        <v>10005.136232016675</v>
      </c>
      <c r="HR22" s="3">
        <v>0</v>
      </c>
      <c r="HS22" s="3">
        <v>0</v>
      </c>
      <c r="HT22" s="3">
        <v>0</v>
      </c>
      <c r="HU22" s="3">
        <v>0</v>
      </c>
      <c r="HV22" s="3">
        <v>166.05023179625044</v>
      </c>
      <c r="HW22" s="3">
        <v>8177.6467644740233</v>
      </c>
      <c r="HX22" s="3">
        <v>11429.134092030778</v>
      </c>
      <c r="HY22" s="3">
        <v>386128.64076290693</v>
      </c>
      <c r="HZ22" s="3">
        <v>452.52954263061099</v>
      </c>
      <c r="IA22" s="3">
        <v>318.99327549879843</v>
      </c>
      <c r="IB22" s="3">
        <v>173638.50966502636</v>
      </c>
      <c r="IC22" s="3">
        <v>75644.139677226747</v>
      </c>
      <c r="ID22" s="3">
        <v>251298.97771887059</v>
      </c>
      <c r="IE22" s="3">
        <v>256.04764120663242</v>
      </c>
      <c r="IF22" s="3">
        <v>11600.952827072339</v>
      </c>
      <c r="IG22" s="3">
        <v>272299.88460718119</v>
      </c>
      <c r="IH22" s="3">
        <v>108984.51619441056</v>
      </c>
      <c r="II22" s="3">
        <v>54311.986876266361</v>
      </c>
      <c r="IJ22" s="3">
        <v>9860.2511613648167</v>
      </c>
      <c r="IK22" s="3">
        <v>4021.7165290759253</v>
      </c>
      <c r="IL22" s="3">
        <v>2515.8749059977895</v>
      </c>
      <c r="IM22" s="3">
        <v>8526.1992487929783</v>
      </c>
      <c r="IN22" s="3">
        <v>11930.526974604074</v>
      </c>
      <c r="IO22" s="3">
        <v>30302.959257880317</v>
      </c>
      <c r="IP22" s="3">
        <v>3825.4406177704655</v>
      </c>
      <c r="IQ22" s="3">
        <v>10999.677903625474</v>
      </c>
      <c r="IR22" s="3">
        <v>746.08767018524895</v>
      </c>
      <c r="IS22" s="3">
        <v>240.35292172748674</v>
      </c>
      <c r="IT22" s="3">
        <v>103.60471290043154</v>
      </c>
      <c r="IU22" s="3">
        <v>9649.8434662886757</v>
      </c>
      <c r="IV22" s="41">
        <f t="shared" si="18"/>
        <v>169740243.72795373</v>
      </c>
      <c r="IW22" s="42">
        <f t="shared" si="19"/>
        <v>0</v>
      </c>
      <c r="IX22" s="44">
        <f t="shared" si="20"/>
        <v>17981515.182671525</v>
      </c>
      <c r="IY22" s="44">
        <f t="shared" si="21"/>
        <v>5014861.4641806679</v>
      </c>
      <c r="IZ22" s="44">
        <f t="shared" si="22"/>
        <v>4476359.8610105561</v>
      </c>
      <c r="JA22" s="44">
        <f t="shared" si="23"/>
        <v>142267507.22009113</v>
      </c>
      <c r="JB22" s="45">
        <f t="shared" si="24"/>
        <v>169740243.72795388</v>
      </c>
      <c r="JC22" s="50">
        <f t="shared" si="25"/>
        <v>0.65452217246451527</v>
      </c>
      <c r="JD22" s="50">
        <f t="shared" si="26"/>
        <v>0.18253956837337285</v>
      </c>
      <c r="JE22" s="50">
        <f t="shared" si="27"/>
        <v>0.16293825916211199</v>
      </c>
    </row>
    <row r="23" spans="1:265">
      <c r="A23" s="47">
        <f t="shared" si="17"/>
        <v>166076652.74148571</v>
      </c>
      <c r="B23" s="6">
        <v>2033</v>
      </c>
      <c r="C23" s="3">
        <v>793824.79484747129</v>
      </c>
      <c r="D23" s="3">
        <v>1592865.5405340039</v>
      </c>
      <c r="E23" s="3">
        <v>90757.151418712194</v>
      </c>
      <c r="F23" s="3">
        <v>0</v>
      </c>
      <c r="G23" s="3">
        <v>182961.46883035905</v>
      </c>
      <c r="H23" s="3">
        <v>1494779.4433630207</v>
      </c>
      <c r="I23" s="3">
        <v>2445771.0124938418</v>
      </c>
      <c r="J23" s="3">
        <v>26611.918884496048</v>
      </c>
      <c r="K23" s="3">
        <v>1388207.1942435573</v>
      </c>
      <c r="L23" s="3">
        <v>106.14051988795536</v>
      </c>
      <c r="M23" s="3">
        <v>18808787.518707987</v>
      </c>
      <c r="N23" s="3">
        <v>0</v>
      </c>
      <c r="O23" s="3">
        <v>0</v>
      </c>
      <c r="P23" s="3">
        <v>0</v>
      </c>
      <c r="Q23" s="3">
        <v>874833.87913819379</v>
      </c>
      <c r="R23" s="3">
        <v>6834.7572754272451</v>
      </c>
      <c r="S23" s="3">
        <v>3489465.5939595485</v>
      </c>
      <c r="T23" s="3">
        <v>1908170.202199395</v>
      </c>
      <c r="U23" s="3">
        <v>41345.596706386714</v>
      </c>
      <c r="V23" s="3">
        <v>7984576.116409841</v>
      </c>
      <c r="W23" s="3">
        <v>1071.8692435507326</v>
      </c>
      <c r="X23" s="3">
        <v>369037.86943572731</v>
      </c>
      <c r="Y23" s="3">
        <v>1750956.5128231819</v>
      </c>
      <c r="Z23" s="3">
        <v>64910.414146011644</v>
      </c>
      <c r="AA23" s="3">
        <v>0</v>
      </c>
      <c r="AB23" s="3">
        <v>91728.826784220058</v>
      </c>
      <c r="AC23" s="3">
        <v>0</v>
      </c>
      <c r="AD23" s="3">
        <v>492222.73151384323</v>
      </c>
      <c r="AE23" s="3">
        <v>0</v>
      </c>
      <c r="AF23" s="3">
        <v>189149.81550456403</v>
      </c>
      <c r="AG23" s="3">
        <v>11451.475466552683</v>
      </c>
      <c r="AH23" s="3">
        <v>0</v>
      </c>
      <c r="AI23" s="3">
        <v>0</v>
      </c>
      <c r="AJ23" s="3">
        <v>692145.05746409483</v>
      </c>
      <c r="AK23" s="3">
        <v>0</v>
      </c>
      <c r="AL23" s="3">
        <v>300726.28099418257</v>
      </c>
      <c r="AM23" s="3">
        <v>0</v>
      </c>
      <c r="AN23" s="3">
        <v>597438.66858676728</v>
      </c>
      <c r="AO23" s="3">
        <v>0</v>
      </c>
      <c r="AP23" s="3">
        <v>204118.63472563884</v>
      </c>
      <c r="AQ23" s="3">
        <v>196851.81079276229</v>
      </c>
      <c r="AR23" s="3">
        <v>1001452.2682246421</v>
      </c>
      <c r="AS23" s="3">
        <v>764201.94447989145</v>
      </c>
      <c r="AT23" s="3">
        <v>38673.590278808566</v>
      </c>
      <c r="AU23" s="3">
        <v>0</v>
      </c>
      <c r="AV23" s="3">
        <v>43824.27159860234</v>
      </c>
      <c r="AW23" s="3">
        <v>1064217.8195733149</v>
      </c>
      <c r="AX23" s="3">
        <v>0</v>
      </c>
      <c r="AY23" s="3">
        <v>138810.07400956188</v>
      </c>
      <c r="AZ23" s="3">
        <v>767198.38763394277</v>
      </c>
      <c r="BA23" s="3">
        <v>71234.517946607899</v>
      </c>
      <c r="BB23" s="3">
        <v>25207.837091709349</v>
      </c>
      <c r="BC23" s="3">
        <v>36359.698870191351</v>
      </c>
      <c r="BD23" s="3">
        <v>0</v>
      </c>
      <c r="BE23" s="3">
        <v>215293.3495881847</v>
      </c>
      <c r="BF23" s="3">
        <v>0</v>
      </c>
      <c r="BG23" s="3">
        <v>81677.190934736427</v>
      </c>
      <c r="BH23" s="3">
        <v>173444.51075688045</v>
      </c>
      <c r="BI23" s="3">
        <v>8.2365904224304273E-2</v>
      </c>
      <c r="BJ23" s="3">
        <v>56923.704234623947</v>
      </c>
      <c r="BK23" s="3">
        <v>127933.15858226469</v>
      </c>
      <c r="BL23" s="3">
        <v>0</v>
      </c>
      <c r="BM23" s="3">
        <v>1.3196130831898529</v>
      </c>
      <c r="BN23" s="3">
        <v>168286.43098056954</v>
      </c>
      <c r="BO23" s="3">
        <v>84765.205304761461</v>
      </c>
      <c r="BP23" s="3">
        <v>0</v>
      </c>
      <c r="BQ23" s="3">
        <v>7559389.3989900788</v>
      </c>
      <c r="BR23" s="3">
        <v>46249.119498628424</v>
      </c>
      <c r="BS23" s="3">
        <v>14814.939008816986</v>
      </c>
      <c r="BT23" s="3">
        <v>257447.92900853822</v>
      </c>
      <c r="BU23" s="3">
        <v>2512135.9409653516</v>
      </c>
      <c r="BV23" s="3">
        <v>62590.497229627879</v>
      </c>
      <c r="BW23" s="3">
        <v>17747.615961394298</v>
      </c>
      <c r="BX23" s="3">
        <v>0</v>
      </c>
      <c r="BY23" s="3">
        <v>238528.5092861781</v>
      </c>
      <c r="BZ23" s="3">
        <v>32420.059046627866</v>
      </c>
      <c r="CA23" s="3">
        <v>35976.156692879886</v>
      </c>
      <c r="CB23" s="3">
        <v>0</v>
      </c>
      <c r="CC23" s="3">
        <v>316586.38186802575</v>
      </c>
      <c r="CD23" s="3">
        <v>64303.606158779621</v>
      </c>
      <c r="CE23" s="3">
        <v>0</v>
      </c>
      <c r="CF23" s="3">
        <v>85975.489696570323</v>
      </c>
      <c r="CG23" s="3">
        <v>53248.278521920671</v>
      </c>
      <c r="CH23" s="3">
        <v>0</v>
      </c>
      <c r="CI23" s="3">
        <v>3784.6241821877416</v>
      </c>
      <c r="CJ23" s="3">
        <v>462.47565712291851</v>
      </c>
      <c r="CK23" s="3">
        <v>379.84225190753978</v>
      </c>
      <c r="CL23" s="3">
        <v>23.920744231650609</v>
      </c>
      <c r="CM23" s="3">
        <v>7819.4514597875459</v>
      </c>
      <c r="CN23" s="3">
        <v>504.1020021942814</v>
      </c>
      <c r="CO23" s="3">
        <v>7246.4177779886904</v>
      </c>
      <c r="CP23" s="3">
        <v>65.181187888916625</v>
      </c>
      <c r="CQ23" s="3">
        <v>13990.314490146618</v>
      </c>
      <c r="CR23" s="3">
        <v>7.919762835950242E-2</v>
      </c>
      <c r="CS23" s="3">
        <v>415.60767407965989</v>
      </c>
      <c r="CT23" s="3">
        <v>3.7723020636997535E-15</v>
      </c>
      <c r="CU23" s="3">
        <v>4043.8085660031552</v>
      </c>
      <c r="CV23" s="3">
        <v>5.3178769531877199</v>
      </c>
      <c r="CW23" s="3">
        <v>20.0956374688644</v>
      </c>
      <c r="CX23" s="3">
        <v>75.658619149420204</v>
      </c>
      <c r="CY23" s="3">
        <v>2313.1702289889072</v>
      </c>
      <c r="CZ23" s="3">
        <v>1835301.7787063359</v>
      </c>
      <c r="DA23" s="3">
        <v>156522.02849876578</v>
      </c>
      <c r="DB23" s="3">
        <v>320092.54172292387</v>
      </c>
      <c r="DC23" s="3">
        <v>19332.411350792176</v>
      </c>
      <c r="DD23" s="3">
        <v>633399.6139578257</v>
      </c>
      <c r="DE23" s="3">
        <v>65141.999826674197</v>
      </c>
      <c r="DF23" s="3">
        <v>762300.66641283699</v>
      </c>
      <c r="DG23" s="3">
        <v>310547.51262986037</v>
      </c>
      <c r="DH23" s="3">
        <v>150206.39498690283</v>
      </c>
      <c r="DI23" s="3">
        <v>0</v>
      </c>
      <c r="DJ23" s="3">
        <v>544229.62344779633</v>
      </c>
      <c r="DK23" s="3">
        <v>272042.43873997673</v>
      </c>
      <c r="DL23" s="3">
        <v>42268.024966980527</v>
      </c>
      <c r="DM23" s="3">
        <v>66883.236005000246</v>
      </c>
      <c r="DN23" s="3">
        <v>156171.61340608337</v>
      </c>
      <c r="DO23" s="3">
        <v>20.245993859191223</v>
      </c>
      <c r="DP23" s="3">
        <v>109247.13364582055</v>
      </c>
      <c r="DQ23" s="3">
        <v>50929.549991558932</v>
      </c>
      <c r="DR23" s="3">
        <v>321593.36671860714</v>
      </c>
      <c r="DS23" s="3">
        <v>52916.197371875256</v>
      </c>
      <c r="DT23" s="3">
        <v>577710.60030299542</v>
      </c>
      <c r="DU23" s="3">
        <v>103070.58297889917</v>
      </c>
      <c r="DV23" s="3">
        <v>1241.6467124806213</v>
      </c>
      <c r="DW23" s="3">
        <v>179934.59666924924</v>
      </c>
      <c r="DX23" s="3">
        <v>29119.279221858971</v>
      </c>
      <c r="DY23" s="3">
        <v>1213.2064224218384</v>
      </c>
      <c r="DZ23" s="3">
        <v>21966.849905780109</v>
      </c>
      <c r="EA23" s="3">
        <v>0</v>
      </c>
      <c r="EB23" s="3">
        <v>1589869.0546556562</v>
      </c>
      <c r="EC23" s="3">
        <v>1716210.9032772894</v>
      </c>
      <c r="ED23" s="3">
        <v>0</v>
      </c>
      <c r="EE23" s="3">
        <v>0</v>
      </c>
      <c r="EF23" s="3">
        <v>0</v>
      </c>
      <c r="EG23" s="3">
        <v>55313.661712758054</v>
      </c>
      <c r="EH23" s="3">
        <v>394310.5309176239</v>
      </c>
      <c r="EI23" s="3">
        <v>13333666.18145355</v>
      </c>
      <c r="EJ23" s="3">
        <v>23883.359811766561</v>
      </c>
      <c r="EK23" s="3">
        <v>1118974.4583600557</v>
      </c>
      <c r="EL23" s="3">
        <v>114265.40654690404</v>
      </c>
      <c r="EM23" s="3">
        <v>9193678.1754337605</v>
      </c>
      <c r="EN23" s="3">
        <v>369412.63045414601</v>
      </c>
      <c r="EO23" s="3">
        <v>897380.91261655407</v>
      </c>
      <c r="EP23" s="3">
        <v>485084.23182234803</v>
      </c>
      <c r="EQ23" s="3">
        <v>4028.3892162871325</v>
      </c>
      <c r="ER23" s="3">
        <v>8077.5291101032317</v>
      </c>
      <c r="ES23" s="3">
        <v>107010.75269609848</v>
      </c>
      <c r="ET23" s="3">
        <v>8520.7795323666851</v>
      </c>
      <c r="EU23" s="3">
        <v>354058.92074885644</v>
      </c>
      <c r="EV23" s="3">
        <v>445043.03555027558</v>
      </c>
      <c r="EW23" s="3">
        <v>41956688.369289488</v>
      </c>
      <c r="EX23" s="3">
        <v>784814.76357813424</v>
      </c>
      <c r="EY23" s="3">
        <v>1502898.2519965807</v>
      </c>
      <c r="EZ23" s="3">
        <v>2565243.4449164728</v>
      </c>
      <c r="FA23" s="3">
        <v>68504.732701747271</v>
      </c>
      <c r="FB23" s="3">
        <v>159337.2083890232</v>
      </c>
      <c r="FC23" s="3">
        <v>118542.81900699213</v>
      </c>
      <c r="FD23" s="3">
        <v>111240.23544576683</v>
      </c>
      <c r="FE23" s="3">
        <v>0</v>
      </c>
      <c r="FF23" s="3">
        <v>1360630.5572698305</v>
      </c>
      <c r="FG23" s="3">
        <v>782804.63280055788</v>
      </c>
      <c r="FH23" s="3">
        <v>1331019.8922562981</v>
      </c>
      <c r="FI23" s="3">
        <v>21985.257407852208</v>
      </c>
      <c r="FJ23" s="3">
        <v>2413.8638527137409</v>
      </c>
      <c r="FK23" s="3">
        <v>253338.8336768967</v>
      </c>
      <c r="FL23" s="3">
        <v>137747.81737268943</v>
      </c>
      <c r="FM23" s="3">
        <v>3158028.5135839707</v>
      </c>
      <c r="FN23" s="3">
        <v>1212.5421021003101</v>
      </c>
      <c r="FO23" s="3">
        <v>8867.2111647946931</v>
      </c>
      <c r="FP23" s="3">
        <v>52883.027506749153</v>
      </c>
      <c r="FQ23" s="3">
        <v>22588.205516519076</v>
      </c>
      <c r="FR23" s="3">
        <v>18182.312838600323</v>
      </c>
      <c r="FS23" s="3">
        <v>29872.065225945847</v>
      </c>
      <c r="FT23" s="3">
        <v>195464.0243644724</v>
      </c>
      <c r="FU23" s="3">
        <v>36852.347268977181</v>
      </c>
      <c r="FV23" s="3">
        <v>3255531.5029066061</v>
      </c>
      <c r="FW23" s="3">
        <v>24478.147783900888</v>
      </c>
      <c r="FX23" s="3">
        <v>0</v>
      </c>
      <c r="FY23" s="3">
        <v>679502.64657298999</v>
      </c>
      <c r="FZ23" s="3">
        <v>190610.77134091721</v>
      </c>
      <c r="GA23" s="3">
        <v>2834341.0086703766</v>
      </c>
      <c r="GB23" s="3">
        <v>200974.90524875413</v>
      </c>
      <c r="GC23" s="3">
        <v>56788.11811261093</v>
      </c>
      <c r="GD23" s="3">
        <v>319284.30790193746</v>
      </c>
      <c r="GE23" s="3">
        <v>628699.75923372118</v>
      </c>
      <c r="GF23" s="3">
        <v>403822.28605121939</v>
      </c>
      <c r="GG23" s="3">
        <v>1654858.7683950569</v>
      </c>
      <c r="GH23" s="3">
        <v>28989.359323416942</v>
      </c>
      <c r="GI23" s="3">
        <v>24674.466745798876</v>
      </c>
      <c r="GJ23" s="3">
        <v>24775.608305507911</v>
      </c>
      <c r="GK23" s="3">
        <v>70638.870249330663</v>
      </c>
      <c r="GL23" s="3">
        <v>31870.345894887887</v>
      </c>
      <c r="GM23" s="3">
        <v>0</v>
      </c>
      <c r="GN23" s="3">
        <v>92951.419116693272</v>
      </c>
      <c r="GO23" s="3">
        <v>1311.6218362248133</v>
      </c>
      <c r="GP23" s="3">
        <v>0</v>
      </c>
      <c r="GQ23" s="3">
        <v>0</v>
      </c>
      <c r="GR23" s="3">
        <v>0</v>
      </c>
      <c r="GS23" s="3">
        <v>0</v>
      </c>
      <c r="GT23" s="3">
        <v>0</v>
      </c>
      <c r="GU23" s="3">
        <v>0</v>
      </c>
      <c r="GV23" s="3">
        <v>0</v>
      </c>
      <c r="GW23" s="3">
        <v>0</v>
      </c>
      <c r="GX23" s="3">
        <v>0</v>
      </c>
      <c r="GY23" s="3">
        <v>0</v>
      </c>
      <c r="GZ23" s="3">
        <v>0</v>
      </c>
      <c r="HA23" s="3">
        <v>0</v>
      </c>
      <c r="HB23" s="3">
        <v>448.82291856695059</v>
      </c>
      <c r="HC23" s="3">
        <v>12209.065942755618</v>
      </c>
      <c r="HD23" s="3">
        <v>0</v>
      </c>
      <c r="HE23" s="3">
        <v>0</v>
      </c>
      <c r="HF23" s="3">
        <v>182.29745695656092</v>
      </c>
      <c r="HG23" s="3">
        <v>0</v>
      </c>
      <c r="HH23" s="3">
        <v>115797.4467642926</v>
      </c>
      <c r="HI23" s="3">
        <v>0</v>
      </c>
      <c r="HJ23" s="3">
        <v>0</v>
      </c>
      <c r="HK23" s="3">
        <v>0</v>
      </c>
      <c r="HL23" s="3">
        <v>11200.963489718562</v>
      </c>
      <c r="HM23" s="3">
        <v>0</v>
      </c>
      <c r="HN23" s="3">
        <v>0</v>
      </c>
      <c r="HO23" s="3">
        <v>0</v>
      </c>
      <c r="HP23" s="3">
        <v>55.021918272276537</v>
      </c>
      <c r="HQ23" s="3">
        <v>10007.314114644772</v>
      </c>
      <c r="HR23" s="3">
        <v>0</v>
      </c>
      <c r="HS23" s="3">
        <v>0</v>
      </c>
      <c r="HT23" s="3">
        <v>0</v>
      </c>
      <c r="HU23" s="3">
        <v>0</v>
      </c>
      <c r="HV23" s="3">
        <v>138.20711108903066</v>
      </c>
      <c r="HW23" s="3">
        <v>6741.3520798720037</v>
      </c>
      <c r="HX23" s="3">
        <v>8637.4344057395429</v>
      </c>
      <c r="HY23" s="3">
        <v>405641.79942623677</v>
      </c>
      <c r="HZ23" s="3">
        <v>442.26486085764719</v>
      </c>
      <c r="IA23" s="3">
        <v>308.28468463449906</v>
      </c>
      <c r="IB23" s="3">
        <v>163939.55152064544</v>
      </c>
      <c r="IC23" s="3">
        <v>71098.331873039933</v>
      </c>
      <c r="ID23" s="3">
        <v>260914.3772202011</v>
      </c>
      <c r="IE23" s="3">
        <v>239.91507648705473</v>
      </c>
      <c r="IF23" s="3">
        <v>9899.0680651748371</v>
      </c>
      <c r="IG23" s="3">
        <v>261513.87291598314</v>
      </c>
      <c r="IH23" s="3">
        <v>94278.521835365551</v>
      </c>
      <c r="II23" s="3">
        <v>56494.727285662375</v>
      </c>
      <c r="IJ23" s="3">
        <v>8507.2443724471486</v>
      </c>
      <c r="IK23" s="3">
        <v>3845.1358707608265</v>
      </c>
      <c r="IL23" s="3">
        <v>2170.4930697359264</v>
      </c>
      <c r="IM23" s="3">
        <v>7485.0191089493137</v>
      </c>
      <c r="IN23" s="3">
        <v>11356.71002159304</v>
      </c>
      <c r="IO23" s="3">
        <v>32630.306064092776</v>
      </c>
      <c r="IP23" s="3">
        <v>3296.3173970356029</v>
      </c>
      <c r="IQ23" s="3">
        <v>9710.1791369855491</v>
      </c>
      <c r="IR23" s="3">
        <v>640.8802798647273</v>
      </c>
      <c r="IS23" s="3">
        <v>258.82059901429892</v>
      </c>
      <c r="IT23" s="3">
        <v>89.134420256118304</v>
      </c>
      <c r="IU23" s="3">
        <v>9239.3138765168806</v>
      </c>
      <c r="IV23" s="41">
        <f t="shared" si="18"/>
        <v>166076652.74148571</v>
      </c>
      <c r="IW23" s="42">
        <f t="shared" si="19"/>
        <v>0</v>
      </c>
      <c r="IX23" s="44">
        <f t="shared" si="20"/>
        <v>18135903.728816561</v>
      </c>
      <c r="IY23" s="44">
        <f t="shared" si="21"/>
        <v>5203610.681605598</v>
      </c>
      <c r="IZ23" s="44">
        <f t="shared" si="22"/>
        <v>5072387.1974996738</v>
      </c>
      <c r="JA23" s="44">
        <f t="shared" si="23"/>
        <v>137664751.13356397</v>
      </c>
      <c r="JB23" s="45">
        <f t="shared" si="24"/>
        <v>166076652.7414858</v>
      </c>
      <c r="JC23" s="50">
        <f t="shared" si="25"/>
        <v>0.63832065797946769</v>
      </c>
      <c r="JD23" s="50">
        <f t="shared" si="26"/>
        <v>0.18314897585576329</v>
      </c>
      <c r="JE23" s="50">
        <f t="shared" si="27"/>
        <v>0.17853036616476897</v>
      </c>
    </row>
    <row r="24" spans="1:265">
      <c r="A24" s="47">
        <f t="shared" si="17"/>
        <v>162514937.9353883</v>
      </c>
      <c r="B24" s="6">
        <v>2034</v>
      </c>
      <c r="C24" s="3">
        <v>792388.93882537575</v>
      </c>
      <c r="D24" s="3">
        <v>1697430.2969015939</v>
      </c>
      <c r="E24" s="3">
        <v>83941.702413952997</v>
      </c>
      <c r="F24" s="3">
        <v>0</v>
      </c>
      <c r="G24" s="3">
        <v>181008.79509681446</v>
      </c>
      <c r="H24" s="3">
        <v>1479305.5610138148</v>
      </c>
      <c r="I24" s="3">
        <v>2425670.2966782516</v>
      </c>
      <c r="J24" s="3">
        <v>29489.895625059562</v>
      </c>
      <c r="K24" s="3">
        <v>1395956.4349532493</v>
      </c>
      <c r="L24" s="3">
        <v>93.217919718675446</v>
      </c>
      <c r="M24" s="3">
        <v>18458540.697902218</v>
      </c>
      <c r="N24" s="3">
        <v>0</v>
      </c>
      <c r="O24" s="3">
        <v>0</v>
      </c>
      <c r="P24" s="3">
        <v>0</v>
      </c>
      <c r="Q24" s="3">
        <v>888439.75216175895</v>
      </c>
      <c r="R24" s="3">
        <v>6810.6872753097505</v>
      </c>
      <c r="S24" s="3">
        <v>3373711.0168666802</v>
      </c>
      <c r="T24" s="3">
        <v>1863911.391834446</v>
      </c>
      <c r="U24" s="3">
        <v>40436.223602254016</v>
      </c>
      <c r="V24" s="3">
        <v>8009518.4091679174</v>
      </c>
      <c r="W24" s="3">
        <v>1071.5796585343846</v>
      </c>
      <c r="X24" s="3">
        <v>369772.18814198888</v>
      </c>
      <c r="Y24" s="3">
        <v>1757686.9386113277</v>
      </c>
      <c r="Z24" s="3">
        <v>79817.904614475978</v>
      </c>
      <c r="AA24" s="3">
        <v>0</v>
      </c>
      <c r="AB24" s="3">
        <v>93167.408534713541</v>
      </c>
      <c r="AC24" s="3">
        <v>0</v>
      </c>
      <c r="AD24" s="3">
        <v>476280.89242235338</v>
      </c>
      <c r="AE24" s="3">
        <v>0</v>
      </c>
      <c r="AF24" s="3">
        <v>200528.55276064575</v>
      </c>
      <c r="AG24" s="3">
        <v>12248.431272001042</v>
      </c>
      <c r="AH24" s="3">
        <v>0</v>
      </c>
      <c r="AI24" s="3">
        <v>0</v>
      </c>
      <c r="AJ24" s="3">
        <v>696186.36954184668</v>
      </c>
      <c r="AK24" s="3">
        <v>0</v>
      </c>
      <c r="AL24" s="3">
        <v>301298.15869802842</v>
      </c>
      <c r="AM24" s="3">
        <v>0</v>
      </c>
      <c r="AN24" s="3">
        <v>601713.18693773309</v>
      </c>
      <c r="AO24" s="3">
        <v>0</v>
      </c>
      <c r="AP24" s="3">
        <v>203387.80035706313</v>
      </c>
      <c r="AQ24" s="3">
        <v>197483.57179033139</v>
      </c>
      <c r="AR24" s="3">
        <v>976737.62278606975</v>
      </c>
      <c r="AS24" s="3">
        <v>796888.51244975231</v>
      </c>
      <c r="AT24" s="3">
        <v>39095.661960757119</v>
      </c>
      <c r="AU24" s="3">
        <v>0</v>
      </c>
      <c r="AV24" s="3">
        <v>43024.063601656751</v>
      </c>
      <c r="AW24" s="3">
        <v>1083534.1696868911</v>
      </c>
      <c r="AX24" s="3">
        <v>0</v>
      </c>
      <c r="AY24" s="3">
        <v>126537.33320215938</v>
      </c>
      <c r="AZ24" s="3">
        <v>776167.57675576257</v>
      </c>
      <c r="BA24" s="3">
        <v>70253.924278781269</v>
      </c>
      <c r="BB24" s="3">
        <v>24661.83609181163</v>
      </c>
      <c r="BC24" s="3">
        <v>36368.725892383205</v>
      </c>
      <c r="BD24" s="3">
        <v>0</v>
      </c>
      <c r="BE24" s="3">
        <v>210005.67378832286</v>
      </c>
      <c r="BF24" s="3">
        <v>0</v>
      </c>
      <c r="BG24" s="3">
        <v>81447.392819035347</v>
      </c>
      <c r="BH24" s="3">
        <v>180744.18414313745</v>
      </c>
      <c r="BI24" s="3">
        <v>8.2613613449854253E-2</v>
      </c>
      <c r="BJ24" s="3">
        <v>54774.857846954685</v>
      </c>
      <c r="BK24" s="3">
        <v>132997.71331927954</v>
      </c>
      <c r="BL24" s="3">
        <v>0</v>
      </c>
      <c r="BM24" s="3">
        <v>1.3246094330744564</v>
      </c>
      <c r="BN24" s="3">
        <v>173235.46155406788</v>
      </c>
      <c r="BO24" s="3">
        <v>82464.3012014134</v>
      </c>
      <c r="BP24" s="3">
        <v>0</v>
      </c>
      <c r="BQ24" s="3">
        <v>7479427.2439755248</v>
      </c>
      <c r="BR24" s="3">
        <v>45294.405041279635</v>
      </c>
      <c r="BS24" s="3">
        <v>13336.562237932056</v>
      </c>
      <c r="BT24" s="3">
        <v>280455.93624905829</v>
      </c>
      <c r="BU24" s="3">
        <v>2500061.3417285578</v>
      </c>
      <c r="BV24" s="3">
        <v>61279.22780426719</v>
      </c>
      <c r="BW24" s="3">
        <v>17266.444924223371</v>
      </c>
      <c r="BX24" s="3">
        <v>0</v>
      </c>
      <c r="BY24" s="3">
        <v>263696.27325200947</v>
      </c>
      <c r="BZ24" s="3">
        <v>31736.414075470104</v>
      </c>
      <c r="CA24" s="3">
        <v>35198.534891691757</v>
      </c>
      <c r="CB24" s="3">
        <v>0</v>
      </c>
      <c r="CC24" s="3">
        <v>315407.83039483748</v>
      </c>
      <c r="CD24" s="3">
        <v>67990.655433978944</v>
      </c>
      <c r="CE24" s="3">
        <v>0</v>
      </c>
      <c r="CF24" s="3">
        <v>86969.02984287258</v>
      </c>
      <c r="CG24" s="3">
        <v>55899.169385718145</v>
      </c>
      <c r="CH24" s="3">
        <v>0</v>
      </c>
      <c r="CI24" s="3">
        <v>1537.3207343612876</v>
      </c>
      <c r="CJ24" s="3">
        <v>187.30924053847869</v>
      </c>
      <c r="CK24" s="3">
        <v>11.864706181872528</v>
      </c>
      <c r="CL24" s="3">
        <v>0.73467837909706168</v>
      </c>
      <c r="CM24" s="3">
        <v>2527.5369715310335</v>
      </c>
      <c r="CN24" s="3">
        <v>169.89006033704609</v>
      </c>
      <c r="CO24" s="3">
        <v>3945.1891824274448</v>
      </c>
      <c r="CP24" s="3">
        <v>40.334684782938247</v>
      </c>
      <c r="CQ24" s="3">
        <v>1539.4628437271667</v>
      </c>
      <c r="CR24" s="3">
        <v>4.355888741480019E-7</v>
      </c>
      <c r="CS24" s="3">
        <v>6.516658639244495E-2</v>
      </c>
      <c r="CT24" s="3">
        <v>1.2995806031255602E-55</v>
      </c>
      <c r="CU24" s="3">
        <v>1004.8116217572244</v>
      </c>
      <c r="CV24" s="3">
        <v>2.1692774329921529E-2</v>
      </c>
      <c r="CW24" s="3">
        <v>1.201211785536455</v>
      </c>
      <c r="CX24" s="3">
        <v>11.649773390410411</v>
      </c>
      <c r="CY24" s="3">
        <v>1108.2642560898621</v>
      </c>
      <c r="CZ24" s="3">
        <v>1837151.938235597</v>
      </c>
      <c r="DA24" s="3">
        <v>154254.46867585537</v>
      </c>
      <c r="DB24" s="3">
        <v>328063.69423743314</v>
      </c>
      <c r="DC24" s="3">
        <v>19181.404269793562</v>
      </c>
      <c r="DD24" s="3">
        <v>682567.32958141004</v>
      </c>
      <c r="DE24" s="3">
        <v>65964.025192924528</v>
      </c>
      <c r="DF24" s="3">
        <v>730432.89442220959</v>
      </c>
      <c r="DG24" s="3">
        <v>297566.16359420086</v>
      </c>
      <c r="DH24" s="3">
        <v>149778.92241661888</v>
      </c>
      <c r="DI24" s="3">
        <v>0</v>
      </c>
      <c r="DJ24" s="3">
        <v>552471.73059562547</v>
      </c>
      <c r="DK24" s="3">
        <v>272245.8959572431</v>
      </c>
      <c r="DL24" s="3">
        <v>43273.995983857196</v>
      </c>
      <c r="DM24" s="3">
        <v>66088.161976884076</v>
      </c>
      <c r="DN24" s="3">
        <v>156444.29507547646</v>
      </c>
      <c r="DO24" s="3">
        <v>3.4383686969172444</v>
      </c>
      <c r="DP24" s="3">
        <v>104910.81522943055</v>
      </c>
      <c r="DQ24" s="3">
        <v>55049.162119086846</v>
      </c>
      <c r="DR24" s="3">
        <v>316456.6578810105</v>
      </c>
      <c r="DS24" s="3">
        <v>54109.0874232969</v>
      </c>
      <c r="DT24" s="3">
        <v>579708.85423279181</v>
      </c>
      <c r="DU24" s="3">
        <v>103822.06315277528</v>
      </c>
      <c r="DV24" s="3">
        <v>1348.4624747151042</v>
      </c>
      <c r="DW24" s="3">
        <v>181239.10740171329</v>
      </c>
      <c r="DX24" s="3">
        <v>28938.703181320067</v>
      </c>
      <c r="DY24" s="3">
        <v>1136.576923887209</v>
      </c>
      <c r="DZ24" s="3">
        <v>27228.53292716336</v>
      </c>
      <c r="EA24" s="3">
        <v>0</v>
      </c>
      <c r="EB24" s="3">
        <v>1599351.2348980659</v>
      </c>
      <c r="EC24" s="3">
        <v>1731524.1313168888</v>
      </c>
      <c r="ED24" s="3">
        <v>0</v>
      </c>
      <c r="EE24" s="3">
        <v>0</v>
      </c>
      <c r="EF24" s="3">
        <v>0</v>
      </c>
      <c r="EG24" s="3">
        <v>54069.086647569173</v>
      </c>
      <c r="EH24" s="3">
        <v>485953.22870561451</v>
      </c>
      <c r="EI24" s="3">
        <v>12990694.197547834</v>
      </c>
      <c r="EJ24" s="3">
        <v>23514.023501069485</v>
      </c>
      <c r="EK24" s="3">
        <v>1103360.0941097892</v>
      </c>
      <c r="EL24" s="3">
        <v>112842.34631034033</v>
      </c>
      <c r="EM24" s="3">
        <v>8450501.1507500447</v>
      </c>
      <c r="EN24" s="3">
        <v>400818.9412094329</v>
      </c>
      <c r="EO24" s="3">
        <v>962337.81491105002</v>
      </c>
      <c r="EP24" s="3">
        <v>489583.72118582635</v>
      </c>
      <c r="EQ24" s="3">
        <v>3703.0401784140454</v>
      </c>
      <c r="ER24" s="3">
        <v>7419.4944164589742</v>
      </c>
      <c r="ES24" s="3">
        <v>109751.27826001789</v>
      </c>
      <c r="ET24" s="3">
        <v>9017.2087502998729</v>
      </c>
      <c r="EU24" s="3">
        <v>336908.00379454112</v>
      </c>
      <c r="EV24" s="3">
        <v>429445.70258091367</v>
      </c>
      <c r="EW24" s="3">
        <v>38715071.071800806</v>
      </c>
      <c r="EX24" s="3">
        <v>908509.6530676781</v>
      </c>
      <c r="EY24" s="3">
        <v>1888545.1230573454</v>
      </c>
      <c r="EZ24" s="3">
        <v>2745683.3249061974</v>
      </c>
      <c r="FA24" s="3">
        <v>62777.659849936681</v>
      </c>
      <c r="FB24" s="3">
        <v>146447.76271621423</v>
      </c>
      <c r="FC24" s="3">
        <v>116676.73049006386</v>
      </c>
      <c r="FD24" s="3">
        <v>106271.21770385851</v>
      </c>
      <c r="FE24" s="3">
        <v>0</v>
      </c>
      <c r="FF24" s="3">
        <v>1272633.8291146758</v>
      </c>
      <c r="FG24" s="3">
        <v>934828.76436504943</v>
      </c>
      <c r="FH24" s="3">
        <v>1332637.5743397174</v>
      </c>
      <c r="FI24" s="3">
        <v>24783.177937515571</v>
      </c>
      <c r="FJ24" s="3">
        <v>2446.8572587456847</v>
      </c>
      <c r="FK24" s="3">
        <v>251485.438059037</v>
      </c>
      <c r="FL24" s="3">
        <v>136251.19921486854</v>
      </c>
      <c r="FM24" s="3">
        <v>3168096.4469941109</v>
      </c>
      <c r="FN24" s="3">
        <v>2104.0151250091167</v>
      </c>
      <c r="FO24" s="3">
        <v>8864.4969196093589</v>
      </c>
      <c r="FP24" s="3">
        <v>51294.39600831081</v>
      </c>
      <c r="FQ24" s="3">
        <v>21914.761191938807</v>
      </c>
      <c r="FR24" s="3">
        <v>21418.715585200098</v>
      </c>
      <c r="FS24" s="3">
        <v>35124.340249085755</v>
      </c>
      <c r="FT24" s="3">
        <v>192571.22564555248</v>
      </c>
      <c r="FU24" s="3">
        <v>36638.772587728112</v>
      </c>
      <c r="FV24" s="3">
        <v>3222007.2070791977</v>
      </c>
      <c r="FW24" s="3">
        <v>25337.804268799959</v>
      </c>
      <c r="FX24" s="3">
        <v>0</v>
      </c>
      <c r="FY24" s="3">
        <v>705996.63309131237</v>
      </c>
      <c r="FZ24" s="3">
        <v>186227.48595091156</v>
      </c>
      <c r="GA24" s="3">
        <v>2873994.6326672453</v>
      </c>
      <c r="GB24" s="3">
        <v>199975.04009543124</v>
      </c>
      <c r="GC24" s="3">
        <v>57113.221392309802</v>
      </c>
      <c r="GD24" s="3">
        <v>321241.58646159904</v>
      </c>
      <c r="GE24" s="3">
        <v>643640.98972719687</v>
      </c>
      <c r="GF24" s="3">
        <v>445801.6507699865</v>
      </c>
      <c r="GG24" s="3">
        <v>1810948.01728213</v>
      </c>
      <c r="GH24" s="3">
        <v>43102.96138409822</v>
      </c>
      <c r="GI24" s="3">
        <v>26910.976804278573</v>
      </c>
      <c r="GJ24" s="3">
        <v>17823.918976968751</v>
      </c>
      <c r="GK24" s="3">
        <v>67986.420168941375</v>
      </c>
      <c r="GL24" s="3">
        <v>30422.284358722853</v>
      </c>
      <c r="GM24" s="3">
        <v>2.237764272739023E-12</v>
      </c>
      <c r="GN24" s="3">
        <v>106343.73581926781</v>
      </c>
      <c r="GO24" s="3">
        <v>1496.9106681112835</v>
      </c>
      <c r="GP24" s="3">
        <v>0</v>
      </c>
      <c r="GQ24" s="3">
        <v>0</v>
      </c>
      <c r="GR24" s="3">
        <v>0</v>
      </c>
      <c r="GS24" s="3">
        <v>0</v>
      </c>
      <c r="GT24" s="3">
        <v>0</v>
      </c>
      <c r="GU24" s="3">
        <v>0</v>
      </c>
      <c r="GV24" s="3">
        <v>0</v>
      </c>
      <c r="GW24" s="3">
        <v>0</v>
      </c>
      <c r="GX24" s="3">
        <v>0</v>
      </c>
      <c r="GY24" s="3">
        <v>0</v>
      </c>
      <c r="GZ24" s="3">
        <v>0</v>
      </c>
      <c r="HA24" s="3">
        <v>0</v>
      </c>
      <c r="HB24" s="3">
        <v>528.33459839084389</v>
      </c>
      <c r="HC24" s="3">
        <v>14200.621244542759</v>
      </c>
      <c r="HD24" s="3">
        <v>0</v>
      </c>
      <c r="HE24" s="3">
        <v>0</v>
      </c>
      <c r="HF24" s="3">
        <v>177.52473625546622</v>
      </c>
      <c r="HG24" s="3">
        <v>0</v>
      </c>
      <c r="HH24" s="3">
        <v>112783.95960121672</v>
      </c>
      <c r="HI24" s="3">
        <v>0</v>
      </c>
      <c r="HJ24" s="3">
        <v>0</v>
      </c>
      <c r="HK24" s="3">
        <v>0</v>
      </c>
      <c r="HL24" s="3">
        <v>10908.497710713878</v>
      </c>
      <c r="HM24" s="3">
        <v>0</v>
      </c>
      <c r="HN24" s="3">
        <v>0</v>
      </c>
      <c r="HO24" s="3">
        <v>0</v>
      </c>
      <c r="HP24" s="3">
        <v>55.137307800559121</v>
      </c>
      <c r="HQ24" s="3">
        <v>10031.52951185739</v>
      </c>
      <c r="HR24" s="3">
        <v>0</v>
      </c>
      <c r="HS24" s="3">
        <v>0</v>
      </c>
      <c r="HT24" s="3">
        <v>0</v>
      </c>
      <c r="HU24" s="3">
        <v>0</v>
      </c>
      <c r="HV24" s="3">
        <v>122.41767759640929</v>
      </c>
      <c r="HW24" s="3">
        <v>5927.3859506368253</v>
      </c>
      <c r="HX24" s="3">
        <v>6983.6914100506465</v>
      </c>
      <c r="HY24" s="3">
        <v>421416.63457692665</v>
      </c>
      <c r="HZ24" s="3">
        <v>443.37179659489192</v>
      </c>
      <c r="IA24" s="3">
        <v>306.22279309713031</v>
      </c>
      <c r="IB24" s="3">
        <v>154410.82718882125</v>
      </c>
      <c r="IC24" s="3">
        <v>66598.403326239189</v>
      </c>
      <c r="ID24" s="3">
        <v>267748.40275193646</v>
      </c>
      <c r="IE24" s="3">
        <v>224.8897736564337</v>
      </c>
      <c r="IF24" s="3">
        <v>8601.3522122358008</v>
      </c>
      <c r="IG24" s="3">
        <v>252177.55542934997</v>
      </c>
      <c r="IH24" s="3">
        <v>83707.547534836587</v>
      </c>
      <c r="II24" s="3">
        <v>58057.843019661552</v>
      </c>
      <c r="IJ24" s="3">
        <v>7519.8607255462248</v>
      </c>
      <c r="IK24" s="3">
        <v>3698.3932968854301</v>
      </c>
      <c r="IL24" s="3">
        <v>1918.4728127513561</v>
      </c>
      <c r="IM24" s="3">
        <v>6803.5866488749716</v>
      </c>
      <c r="IN24" s="3">
        <v>10974.541811325556</v>
      </c>
      <c r="IO24" s="3">
        <v>34962.736522607229</v>
      </c>
      <c r="IP24" s="3">
        <v>2907.8503226644743</v>
      </c>
      <c r="IQ24" s="3">
        <v>8910.9467341949276</v>
      </c>
      <c r="IR24" s="3">
        <v>563.49077072246587</v>
      </c>
      <c r="IS24" s="3">
        <v>277.32880509422682</v>
      </c>
      <c r="IT24" s="3">
        <v>78.498141670556578</v>
      </c>
      <c r="IU24" s="3">
        <v>8889.5206404181354</v>
      </c>
      <c r="IV24" s="41">
        <f t="shared" si="18"/>
        <v>162514937.9353883</v>
      </c>
      <c r="IW24" s="42">
        <f t="shared" si="19"/>
        <v>0</v>
      </c>
      <c r="IX24" s="44">
        <f t="shared" si="20"/>
        <v>18318971.75370831</v>
      </c>
      <c r="IY24" s="44">
        <f t="shared" si="21"/>
        <v>5412814.4689977942</v>
      </c>
      <c r="IZ24" s="44">
        <f t="shared" si="22"/>
        <v>5700515.1833154652</v>
      </c>
      <c r="JA24" s="44">
        <f t="shared" si="23"/>
        <v>133082636.52936685</v>
      </c>
      <c r="JB24" s="45">
        <f t="shared" si="24"/>
        <v>162514937.93538842</v>
      </c>
      <c r="JC24" s="50">
        <f t="shared" si="25"/>
        <v>0.62241044290068392</v>
      </c>
      <c r="JD24" s="50">
        <f t="shared" si="26"/>
        <v>0.18390727909202448</v>
      </c>
      <c r="JE24" s="50">
        <f t="shared" si="27"/>
        <v>0.19368227800729146</v>
      </c>
    </row>
    <row r="25" spans="1:265">
      <c r="A25" s="47">
        <f t="shared" si="17"/>
        <v>159049461.89462277</v>
      </c>
      <c r="B25" s="6">
        <v>2035</v>
      </c>
      <c r="C25" s="3">
        <v>790633.43709549028</v>
      </c>
      <c r="D25" s="3">
        <v>1812190.3717781517</v>
      </c>
      <c r="E25" s="3">
        <v>76927.502177392395</v>
      </c>
      <c r="F25" s="3">
        <v>0</v>
      </c>
      <c r="G25" s="3">
        <v>178541.50061535905</v>
      </c>
      <c r="H25" s="3">
        <v>1462166.4657166365</v>
      </c>
      <c r="I25" s="3">
        <v>2399411.4286491126</v>
      </c>
      <c r="J25" s="3">
        <v>32683.736151311597</v>
      </c>
      <c r="K25" s="3">
        <v>1404933.5233180718</v>
      </c>
      <c r="L25" s="3">
        <v>80.473586270002713</v>
      </c>
      <c r="M25" s="3">
        <v>18069596.220081896</v>
      </c>
      <c r="N25" s="3">
        <v>0</v>
      </c>
      <c r="O25" s="3">
        <v>0</v>
      </c>
      <c r="P25" s="3">
        <v>0</v>
      </c>
      <c r="Q25" s="3">
        <v>902177.01849370787</v>
      </c>
      <c r="R25" s="3">
        <v>6781.6609773305527</v>
      </c>
      <c r="S25" s="3">
        <v>3246433.9615683993</v>
      </c>
      <c r="T25" s="3">
        <v>1812680.8274911509</v>
      </c>
      <c r="U25" s="3">
        <v>39375.595887364187</v>
      </c>
      <c r="V25" s="3">
        <v>8032648.4257777054</v>
      </c>
      <c r="W25" s="3">
        <v>1072.8577929490725</v>
      </c>
      <c r="X25" s="3">
        <v>370456.27253739547</v>
      </c>
      <c r="Y25" s="3">
        <v>1764042.0714843383</v>
      </c>
      <c r="Z25" s="3">
        <v>96028.484042395663</v>
      </c>
      <c r="AA25" s="3">
        <v>0</v>
      </c>
      <c r="AB25" s="3">
        <v>94397.314533931058</v>
      </c>
      <c r="AC25" s="3">
        <v>0</v>
      </c>
      <c r="AD25" s="3">
        <v>458460.86072689324</v>
      </c>
      <c r="AE25" s="3">
        <v>0</v>
      </c>
      <c r="AF25" s="3">
        <v>213175.06999902707</v>
      </c>
      <c r="AG25" s="3">
        <v>13140.594649815142</v>
      </c>
      <c r="AH25" s="3">
        <v>0</v>
      </c>
      <c r="AI25" s="3">
        <v>0</v>
      </c>
      <c r="AJ25" s="3">
        <v>700878.29613218387</v>
      </c>
      <c r="AK25" s="3">
        <v>0</v>
      </c>
      <c r="AL25" s="3">
        <v>301986.20981169154</v>
      </c>
      <c r="AM25" s="3">
        <v>0</v>
      </c>
      <c r="AN25" s="3">
        <v>606554.95535648568</v>
      </c>
      <c r="AO25" s="3">
        <v>0</v>
      </c>
      <c r="AP25" s="3">
        <v>202913.03242509105</v>
      </c>
      <c r="AQ25" s="3">
        <v>198260.78709568959</v>
      </c>
      <c r="AR25" s="3">
        <v>947204.78266419831</v>
      </c>
      <c r="AS25" s="3">
        <v>832942.93152962835</v>
      </c>
      <c r="AT25" s="3">
        <v>39520.681510421156</v>
      </c>
      <c r="AU25" s="3">
        <v>0</v>
      </c>
      <c r="AV25" s="3">
        <v>42835.2834919737</v>
      </c>
      <c r="AW25" s="3">
        <v>1104495.4579817511</v>
      </c>
      <c r="AX25" s="3">
        <v>0</v>
      </c>
      <c r="AY25" s="3">
        <v>114231.45692180046</v>
      </c>
      <c r="AZ25" s="3">
        <v>785213.50493447785</v>
      </c>
      <c r="BA25" s="3">
        <v>69085.190538862691</v>
      </c>
      <c r="BB25" s="3">
        <v>24095.970066378781</v>
      </c>
      <c r="BC25" s="3">
        <v>36341.19506220489</v>
      </c>
      <c r="BD25" s="3">
        <v>0</v>
      </c>
      <c r="BE25" s="3">
        <v>203862.92303700384</v>
      </c>
      <c r="BF25" s="3">
        <v>0</v>
      </c>
      <c r="BG25" s="3">
        <v>81390.362610670694</v>
      </c>
      <c r="BH25" s="3">
        <v>187372.37941061056</v>
      </c>
      <c r="BI25" s="3">
        <v>8.2802280166564921E-2</v>
      </c>
      <c r="BJ25" s="3">
        <v>52610.065996808495</v>
      </c>
      <c r="BK25" s="3">
        <v>138118.93556661831</v>
      </c>
      <c r="BL25" s="3">
        <v>0</v>
      </c>
      <c r="BM25" s="3">
        <v>1.3286665316288531</v>
      </c>
      <c r="BN25" s="3">
        <v>178080.11630797735</v>
      </c>
      <c r="BO25" s="3">
        <v>80463.631852726685</v>
      </c>
      <c r="BP25" s="3">
        <v>0</v>
      </c>
      <c r="BQ25" s="3">
        <v>7386446.4107277095</v>
      </c>
      <c r="BR25" s="3">
        <v>44611.584519487536</v>
      </c>
      <c r="BS25" s="3">
        <v>11896.032159231125</v>
      </c>
      <c r="BT25" s="3">
        <v>294283.82460427948</v>
      </c>
      <c r="BU25" s="3">
        <v>2489180.0308356881</v>
      </c>
      <c r="BV25" s="3">
        <v>59750.985580081244</v>
      </c>
      <c r="BW25" s="3">
        <v>16683.804470105733</v>
      </c>
      <c r="BX25" s="3">
        <v>0</v>
      </c>
      <c r="BY25" s="3">
        <v>290272.21058046311</v>
      </c>
      <c r="BZ25" s="3">
        <v>31250.422988205704</v>
      </c>
      <c r="CA25" s="3">
        <v>33355.851118777828</v>
      </c>
      <c r="CB25" s="3">
        <v>0</v>
      </c>
      <c r="CC25" s="3">
        <v>313871.56766750326</v>
      </c>
      <c r="CD25" s="3">
        <v>71966.782359275021</v>
      </c>
      <c r="CE25" s="3">
        <v>0</v>
      </c>
      <c r="CF25" s="3">
        <v>88051.032186569981</v>
      </c>
      <c r="CG25" s="3">
        <v>56754.20215006575</v>
      </c>
      <c r="CH25" s="3">
        <v>0</v>
      </c>
      <c r="CI25" s="3">
        <v>3.6596564995985509E-15</v>
      </c>
      <c r="CJ25" s="3">
        <v>4.3948503025411663E-16</v>
      </c>
      <c r="CK25" s="3">
        <v>0</v>
      </c>
      <c r="CL25" s="3">
        <v>0</v>
      </c>
      <c r="CM25" s="3">
        <v>4.9771287739190483E-15</v>
      </c>
      <c r="CN25" s="3">
        <v>3.0807006943757982E-16</v>
      </c>
      <c r="CO25" s="3">
        <v>2.9120123133824154E-11</v>
      </c>
      <c r="CP25" s="3">
        <v>3.0300041483560132E-13</v>
      </c>
      <c r="CQ25" s="3">
        <v>9.6562065804010286E-31</v>
      </c>
      <c r="CR25" s="3">
        <v>0</v>
      </c>
      <c r="CS25" s="3">
        <v>0</v>
      </c>
      <c r="CT25" s="3">
        <v>0</v>
      </c>
      <c r="CU25" s="3">
        <v>6.774105689214283E-19</v>
      </c>
      <c r="CV25" s="3">
        <v>0</v>
      </c>
      <c r="CW25" s="3">
        <v>0</v>
      </c>
      <c r="CX25" s="3">
        <v>0</v>
      </c>
      <c r="CY25" s="3">
        <v>6.2864786581229327E-12</v>
      </c>
      <c r="CZ25" s="3">
        <v>1840938.9275857999</v>
      </c>
      <c r="DA25" s="3">
        <v>151495.07346688432</v>
      </c>
      <c r="DB25" s="3">
        <v>335783.8575659382</v>
      </c>
      <c r="DC25" s="3">
        <v>18975.762391583969</v>
      </c>
      <c r="DD25" s="3">
        <v>738039.88654674368</v>
      </c>
      <c r="DE25" s="3">
        <v>66777.720341964319</v>
      </c>
      <c r="DF25" s="3">
        <v>692014.16127453349</v>
      </c>
      <c r="DG25" s="3">
        <v>281915.08320375043</v>
      </c>
      <c r="DH25" s="3">
        <v>149475.87331568019</v>
      </c>
      <c r="DI25" s="3">
        <v>0</v>
      </c>
      <c r="DJ25" s="3">
        <v>558784.6791108438</v>
      </c>
      <c r="DK25" s="3">
        <v>273171.81433164177</v>
      </c>
      <c r="DL25" s="3">
        <v>44379.659121059238</v>
      </c>
      <c r="DM25" s="3">
        <v>65438.094795024568</v>
      </c>
      <c r="DN25" s="3">
        <v>157017.52442863962</v>
      </c>
      <c r="DO25" s="3">
        <v>0.41439549731084901</v>
      </c>
      <c r="DP25" s="3">
        <v>100416.19830630833</v>
      </c>
      <c r="DQ25" s="3">
        <v>59218.931777893755</v>
      </c>
      <c r="DR25" s="3">
        <v>312860.87944828108</v>
      </c>
      <c r="DS25" s="3">
        <v>55211.451295122119</v>
      </c>
      <c r="DT25" s="3">
        <v>582815.79293851659</v>
      </c>
      <c r="DU25" s="3">
        <v>104526.5573265565</v>
      </c>
      <c r="DV25" s="3">
        <v>1455.9897071529954</v>
      </c>
      <c r="DW25" s="3">
        <v>182758.51360987863</v>
      </c>
      <c r="DX25" s="3">
        <v>28700.887513138437</v>
      </c>
      <c r="DY25" s="3">
        <v>1056.532627216613</v>
      </c>
      <c r="DZ25" s="3">
        <v>32950.246953676316</v>
      </c>
      <c r="EA25" s="3">
        <v>0</v>
      </c>
      <c r="EB25" s="3">
        <v>1608077.8017087739</v>
      </c>
      <c r="EC25" s="3">
        <v>1745621.904391652</v>
      </c>
      <c r="ED25" s="3">
        <v>0</v>
      </c>
      <c r="EE25" s="3">
        <v>0</v>
      </c>
      <c r="EF25" s="3">
        <v>0</v>
      </c>
      <c r="EG25" s="3">
        <v>52644.523132364797</v>
      </c>
      <c r="EH25" s="3">
        <v>582535.19703166897</v>
      </c>
      <c r="EI25" s="3">
        <v>12637240.632912653</v>
      </c>
      <c r="EJ25" s="3">
        <v>23128.307455986131</v>
      </c>
      <c r="EK25" s="3">
        <v>1086517.8364805281</v>
      </c>
      <c r="EL25" s="3">
        <v>111281.98792776282</v>
      </c>
      <c r="EM25" s="3">
        <v>7765315.6802857835</v>
      </c>
      <c r="EN25" s="3">
        <v>430739.65270409553</v>
      </c>
      <c r="EO25" s="3">
        <v>1018299.9098786749</v>
      </c>
      <c r="EP25" s="3">
        <v>489143.31673362211</v>
      </c>
      <c r="EQ25" s="3">
        <v>3404.70011153306</v>
      </c>
      <c r="ER25" s="3">
        <v>6836.9057012874227</v>
      </c>
      <c r="ES25" s="3">
        <v>111658.10775901248</v>
      </c>
      <c r="ET25" s="3">
        <v>9428.2061352228138</v>
      </c>
      <c r="EU25" s="3">
        <v>320781.42570770596</v>
      </c>
      <c r="EV25" s="3">
        <v>412104.27744929155</v>
      </c>
      <c r="EW25" s="3">
        <v>35613840.779640473</v>
      </c>
      <c r="EX25" s="3">
        <v>1035982.169509033</v>
      </c>
      <c r="EY25" s="3">
        <v>2252271.5764976805</v>
      </c>
      <c r="EZ25" s="3">
        <v>2889862.0188314198</v>
      </c>
      <c r="FA25" s="3">
        <v>57397.577359747927</v>
      </c>
      <c r="FB25" s="3">
        <v>134364.28461006278</v>
      </c>
      <c r="FC25" s="3">
        <v>113820.74679471928</v>
      </c>
      <c r="FD25" s="3">
        <v>101209.57133373812</v>
      </c>
      <c r="FE25" s="3">
        <v>0</v>
      </c>
      <c r="FF25" s="3">
        <v>1184874.3523696943</v>
      </c>
      <c r="FG25" s="3">
        <v>1099838.0649901207</v>
      </c>
      <c r="FH25" s="3">
        <v>1331707.0298680188</v>
      </c>
      <c r="FI25" s="3">
        <v>27903.6350056218</v>
      </c>
      <c r="FJ25" s="3">
        <v>2483.8536871869255</v>
      </c>
      <c r="FK25" s="3">
        <v>249825.07015133431</v>
      </c>
      <c r="FL25" s="3">
        <v>133989.83359109066</v>
      </c>
      <c r="FM25" s="3">
        <v>3184323.1671625362</v>
      </c>
      <c r="FN25" s="3">
        <v>3542.8228229523256</v>
      </c>
      <c r="FO25" s="3">
        <v>8860.1555384290823</v>
      </c>
      <c r="FP25" s="3">
        <v>49758.56884244609</v>
      </c>
      <c r="FQ25" s="3">
        <v>21294.372959220189</v>
      </c>
      <c r="FR25" s="3">
        <v>25078.046980852687</v>
      </c>
      <c r="FS25" s="3">
        <v>40876.628148575393</v>
      </c>
      <c r="FT25" s="3">
        <v>189779.22838611878</v>
      </c>
      <c r="FU25" s="3">
        <v>36433.487324523237</v>
      </c>
      <c r="FV25" s="3">
        <v>3182266.1887991945</v>
      </c>
      <c r="FW25" s="3">
        <v>26089.964595047186</v>
      </c>
      <c r="FX25" s="3">
        <v>0</v>
      </c>
      <c r="FY25" s="3">
        <v>733247.15547677688</v>
      </c>
      <c r="FZ25" s="3">
        <v>181499.2174906428</v>
      </c>
      <c r="GA25" s="3">
        <v>2915706.0402848287</v>
      </c>
      <c r="GB25" s="3">
        <v>198950.12166727794</v>
      </c>
      <c r="GC25" s="3">
        <v>57472.07843870284</v>
      </c>
      <c r="GD25" s="3">
        <v>323636.43279459514</v>
      </c>
      <c r="GE25" s="3">
        <v>653700.94607584726</v>
      </c>
      <c r="GF25" s="3">
        <v>494617.44373023778</v>
      </c>
      <c r="GG25" s="3">
        <v>1951454.8452619649</v>
      </c>
      <c r="GH25" s="3">
        <v>90418.472428007051</v>
      </c>
      <c r="GI25" s="3">
        <v>28972.265682741447</v>
      </c>
      <c r="GJ25" s="3">
        <v>12357.449187129756</v>
      </c>
      <c r="GK25" s="3">
        <v>64910.467304579339</v>
      </c>
      <c r="GL25" s="3">
        <v>28759.332693690449</v>
      </c>
      <c r="GM25" s="3">
        <v>2.2483975023796134E-12</v>
      </c>
      <c r="GN25" s="3">
        <v>120887.00991586139</v>
      </c>
      <c r="GO25" s="3">
        <v>1698.0838046262118</v>
      </c>
      <c r="GP25" s="3">
        <v>0</v>
      </c>
      <c r="GQ25" s="3">
        <v>0</v>
      </c>
      <c r="GR25" s="3">
        <v>0</v>
      </c>
      <c r="GS25" s="3">
        <v>0</v>
      </c>
      <c r="GT25" s="3">
        <v>0</v>
      </c>
      <c r="GU25" s="3">
        <v>0</v>
      </c>
      <c r="GV25" s="3">
        <v>0</v>
      </c>
      <c r="GW25" s="3">
        <v>0</v>
      </c>
      <c r="GX25" s="3">
        <v>0</v>
      </c>
      <c r="GY25" s="3">
        <v>0</v>
      </c>
      <c r="GZ25" s="3">
        <v>0</v>
      </c>
      <c r="HA25" s="3">
        <v>0</v>
      </c>
      <c r="HB25" s="3">
        <v>614.796441021124</v>
      </c>
      <c r="HC25" s="3">
        <v>16324.091590796554</v>
      </c>
      <c r="HD25" s="3">
        <v>0</v>
      </c>
      <c r="HE25" s="3">
        <v>0</v>
      </c>
      <c r="HF25" s="3">
        <v>172.2458685391916</v>
      </c>
      <c r="HG25" s="3">
        <v>0</v>
      </c>
      <c r="HH25" s="3">
        <v>109436.63802546004</v>
      </c>
      <c r="HI25" s="3">
        <v>0</v>
      </c>
      <c r="HJ25" s="3">
        <v>0</v>
      </c>
      <c r="HK25" s="3">
        <v>0</v>
      </c>
      <c r="HL25" s="3">
        <v>10584.400329036136</v>
      </c>
      <c r="HM25" s="3">
        <v>0</v>
      </c>
      <c r="HN25" s="3">
        <v>0</v>
      </c>
      <c r="HO25" s="3">
        <v>0</v>
      </c>
      <c r="HP25" s="3">
        <v>55.223036335787839</v>
      </c>
      <c r="HQ25" s="3">
        <v>10048.270999086988</v>
      </c>
      <c r="HR25" s="3">
        <v>0</v>
      </c>
      <c r="HS25" s="3">
        <v>0</v>
      </c>
      <c r="HT25" s="3">
        <v>0</v>
      </c>
      <c r="HU25" s="3">
        <v>0</v>
      </c>
      <c r="HV25" s="3">
        <v>113.12856728985685</v>
      </c>
      <c r="HW25" s="3">
        <v>5451.8206911630477</v>
      </c>
      <c r="HX25" s="3">
        <v>6022.735997757919</v>
      </c>
      <c r="HY25" s="3">
        <v>433224.19329019898</v>
      </c>
      <c r="HZ25" s="3">
        <v>449.72139492971206</v>
      </c>
      <c r="IA25" s="3">
        <v>309.22486879624182</v>
      </c>
      <c r="IB25" s="3">
        <v>145444.45907163611</v>
      </c>
      <c r="IC25" s="3">
        <v>62292.078125554362</v>
      </c>
      <c r="ID25" s="3">
        <v>271856.75795484672</v>
      </c>
      <c r="IE25" s="3">
        <v>211.55472545739457</v>
      </c>
      <c r="IF25" s="3">
        <v>7640.1103333342398</v>
      </c>
      <c r="IG25" s="3">
        <v>244413.38223787767</v>
      </c>
      <c r="IH25" s="3">
        <v>76667.620392966419</v>
      </c>
      <c r="II25" s="3">
        <v>59013.9332908656</v>
      </c>
      <c r="IJ25" s="3">
        <v>6845.5783715819061</v>
      </c>
      <c r="IK25" s="3">
        <v>3593.7700021567944</v>
      </c>
      <c r="IL25" s="3">
        <v>1746.3917686159284</v>
      </c>
      <c r="IM25" s="3">
        <v>6415.8181144783612</v>
      </c>
      <c r="IN25" s="3">
        <v>10808.137895047939</v>
      </c>
      <c r="IO25" s="3">
        <v>37302.000812611448</v>
      </c>
      <c r="IP25" s="3">
        <v>2639.8856239296219</v>
      </c>
      <c r="IQ25" s="3">
        <v>8489.9373672720558</v>
      </c>
      <c r="IR25" s="3">
        <v>509.81372828001946</v>
      </c>
      <c r="IS25" s="3">
        <v>295.8916128163886</v>
      </c>
      <c r="IT25" s="3">
        <v>71.138259912318034</v>
      </c>
      <c r="IU25" s="3">
        <v>8625.7200551160731</v>
      </c>
      <c r="IV25" s="41">
        <f t="shared" si="18"/>
        <v>159049461.89462277</v>
      </c>
      <c r="IW25" s="42">
        <f t="shared" si="19"/>
        <v>0</v>
      </c>
      <c r="IX25" s="44">
        <f t="shared" si="20"/>
        <v>18526862.111337982</v>
      </c>
      <c r="IY25" s="44">
        <f t="shared" si="21"/>
        <v>5638305.6781770373</v>
      </c>
      <c r="IZ25" s="44">
        <f t="shared" si="22"/>
        <v>6368259.0574137168</v>
      </c>
      <c r="JA25" s="44">
        <f t="shared" si="23"/>
        <v>128516035.04769392</v>
      </c>
      <c r="JB25" s="45">
        <f t="shared" si="24"/>
        <v>159049461.89462265</v>
      </c>
      <c r="JC25" s="50">
        <f t="shared" si="25"/>
        <v>0.60677310163112408</v>
      </c>
      <c r="JD25" s="50">
        <f t="shared" si="26"/>
        <v>0.1846601007624592</v>
      </c>
      <c r="JE25" s="50">
        <f t="shared" si="27"/>
        <v>0.20856679760641675</v>
      </c>
    </row>
    <row r="26" spans="1:265">
      <c r="A26" s="47">
        <f t="shared" si="17"/>
        <v>155776971.53253701</v>
      </c>
      <c r="B26" s="6">
        <v>2036</v>
      </c>
      <c r="C26" s="3">
        <v>789565.21093540022</v>
      </c>
      <c r="D26" s="3">
        <v>1936504.6402316992</v>
      </c>
      <c r="E26" s="3">
        <v>69878.971279922625</v>
      </c>
      <c r="F26" s="3">
        <v>0</v>
      </c>
      <c r="G26" s="3">
        <v>175787.25353754102</v>
      </c>
      <c r="H26" s="3">
        <v>1445884.2301289276</v>
      </c>
      <c r="I26" s="3">
        <v>2370396.076528342</v>
      </c>
      <c r="J26" s="3">
        <v>36162.064268086979</v>
      </c>
      <c r="K26" s="3">
        <v>1417098.8055477478</v>
      </c>
      <c r="L26" s="3">
        <v>68.684982352081136</v>
      </c>
      <c r="M26" s="3">
        <v>17673911.162065297</v>
      </c>
      <c r="N26" s="3">
        <v>0</v>
      </c>
      <c r="O26" s="3">
        <v>0</v>
      </c>
      <c r="P26" s="3">
        <v>0</v>
      </c>
      <c r="Q26" s="3">
        <v>913112.03429904394</v>
      </c>
      <c r="R26" s="3">
        <v>6726.4042540830606</v>
      </c>
      <c r="S26" s="3">
        <v>3113412.7880232641</v>
      </c>
      <c r="T26" s="3">
        <v>1756976.5193554079</v>
      </c>
      <c r="U26" s="3">
        <v>38183.072288498282</v>
      </c>
      <c r="V26" s="3">
        <v>8055223.7826126693</v>
      </c>
      <c r="W26" s="3">
        <v>1074.971610120861</v>
      </c>
      <c r="X26" s="3">
        <v>371134.92631250474</v>
      </c>
      <c r="Y26" s="3">
        <v>1770181.9429986386</v>
      </c>
      <c r="Z26" s="3">
        <v>113127.04568387057</v>
      </c>
      <c r="AA26" s="3">
        <v>0</v>
      </c>
      <c r="AB26" s="3">
        <v>95458.970510595827</v>
      </c>
      <c r="AC26" s="3">
        <v>0</v>
      </c>
      <c r="AD26" s="3">
        <v>439752.55640560971</v>
      </c>
      <c r="AE26" s="3">
        <v>0</v>
      </c>
      <c r="AF26" s="3">
        <v>226958.30525564365</v>
      </c>
      <c r="AG26" s="3">
        <v>14112.915242872525</v>
      </c>
      <c r="AH26" s="3">
        <v>0</v>
      </c>
      <c r="AI26" s="3">
        <v>0</v>
      </c>
      <c r="AJ26" s="3">
        <v>706151.76271884912</v>
      </c>
      <c r="AK26" s="3">
        <v>0</v>
      </c>
      <c r="AL26" s="3">
        <v>302823.85860856163</v>
      </c>
      <c r="AM26" s="3">
        <v>0</v>
      </c>
      <c r="AN26" s="3">
        <v>611888.34475728462</v>
      </c>
      <c r="AO26" s="3">
        <v>0</v>
      </c>
      <c r="AP26" s="3">
        <v>202722.65852439031</v>
      </c>
      <c r="AQ26" s="3">
        <v>199201.57467637458</v>
      </c>
      <c r="AR26" s="3">
        <v>913179.44748286286</v>
      </c>
      <c r="AS26" s="3">
        <v>872292.37956163904</v>
      </c>
      <c r="AT26" s="3">
        <v>39951.57102637193</v>
      </c>
      <c r="AU26" s="3">
        <v>0</v>
      </c>
      <c r="AV26" s="3">
        <v>43056.149294737028</v>
      </c>
      <c r="AW26" s="3">
        <v>1126650.9664820964</v>
      </c>
      <c r="AX26" s="3">
        <v>0</v>
      </c>
      <c r="AY26" s="3">
        <v>101951.39307527778</v>
      </c>
      <c r="AZ26" s="3">
        <v>794396.22948068206</v>
      </c>
      <c r="BA26" s="3">
        <v>67834.834943544163</v>
      </c>
      <c r="BB26" s="3">
        <v>23533.93774140942</v>
      </c>
      <c r="BC26" s="3">
        <v>36320.131245937067</v>
      </c>
      <c r="BD26" s="3">
        <v>0</v>
      </c>
      <c r="BE26" s="3">
        <v>196857.57308176495</v>
      </c>
      <c r="BF26" s="3">
        <v>0</v>
      </c>
      <c r="BG26" s="3">
        <v>81360.293175030369</v>
      </c>
      <c r="BH26" s="3">
        <v>192305.59296176495</v>
      </c>
      <c r="BI26" s="3">
        <v>8.2663725583054376E-2</v>
      </c>
      <c r="BJ26" s="3">
        <v>50298.316774087682</v>
      </c>
      <c r="BK26" s="3">
        <v>142905.53326543115</v>
      </c>
      <c r="BL26" s="3">
        <v>0</v>
      </c>
      <c r="BM26" s="3">
        <v>1.3272739451840947</v>
      </c>
      <c r="BN26" s="3">
        <v>182255.02983493076</v>
      </c>
      <c r="BO26" s="3">
        <v>78384.982428886986</v>
      </c>
      <c r="BP26" s="3">
        <v>0</v>
      </c>
      <c r="BQ26" s="3">
        <v>7285227.6948753474</v>
      </c>
      <c r="BR26" s="3">
        <v>44207.339870555268</v>
      </c>
      <c r="BS26" s="3">
        <v>10501.133310022555</v>
      </c>
      <c r="BT26" s="3">
        <v>296400.61085368803</v>
      </c>
      <c r="BU26" s="3">
        <v>2479843.6449487209</v>
      </c>
      <c r="BV26" s="3">
        <v>58095.663683286431</v>
      </c>
      <c r="BW26" s="3">
        <v>16014.985147540177</v>
      </c>
      <c r="BX26" s="3">
        <v>0</v>
      </c>
      <c r="BY26" s="3">
        <v>317886.401893406</v>
      </c>
      <c r="BZ26" s="3">
        <v>30966.822648240948</v>
      </c>
      <c r="CA26" s="3">
        <v>30563.268110049728</v>
      </c>
      <c r="CB26" s="3">
        <v>0</v>
      </c>
      <c r="CC26" s="3">
        <v>312025.43488381943</v>
      </c>
      <c r="CD26" s="3">
        <v>76184.842216665202</v>
      </c>
      <c r="CE26" s="3">
        <v>0</v>
      </c>
      <c r="CF26" s="3">
        <v>89209.894201912553</v>
      </c>
      <c r="CG26" s="3">
        <v>55519.922050882953</v>
      </c>
      <c r="CH26" s="3">
        <v>0</v>
      </c>
      <c r="CI26" s="3">
        <v>3.6435565815319791E-15</v>
      </c>
      <c r="CJ26" s="3">
        <v>4.3755160481395336E-16</v>
      </c>
      <c r="CK26" s="3">
        <v>0</v>
      </c>
      <c r="CL26" s="3">
        <v>0</v>
      </c>
      <c r="CM26" s="3">
        <v>4.9552329032340111E-15</v>
      </c>
      <c r="CN26" s="3">
        <v>3.0671477751953874E-16</v>
      </c>
      <c r="CO26" s="3">
        <v>2.907883238981115E-11</v>
      </c>
      <c r="CP26" s="3">
        <v>3.0257077679776401E-13</v>
      </c>
      <c r="CQ26" s="3">
        <v>9.4930059013246393E-31</v>
      </c>
      <c r="CR26" s="3">
        <v>0</v>
      </c>
      <c r="CS26" s="3">
        <v>0</v>
      </c>
      <c r="CT26" s="3">
        <v>0</v>
      </c>
      <c r="CU26" s="3">
        <v>6.7249108701260377E-19</v>
      </c>
      <c r="CV26" s="3">
        <v>0</v>
      </c>
      <c r="CW26" s="3">
        <v>0</v>
      </c>
      <c r="CX26" s="3">
        <v>0</v>
      </c>
      <c r="CY26" s="3">
        <v>6.2775647747639002E-12</v>
      </c>
      <c r="CZ26" s="3">
        <v>1846687.4653964178</v>
      </c>
      <c r="DA26" s="3">
        <v>148383.47602866724</v>
      </c>
      <c r="DB26" s="3">
        <v>343176.02834552195</v>
      </c>
      <c r="DC26" s="3">
        <v>18731.823247724908</v>
      </c>
      <c r="DD26" s="3">
        <v>800083.4216993358</v>
      </c>
      <c r="DE26" s="3">
        <v>67614.20109252492</v>
      </c>
      <c r="DF26" s="3">
        <v>647460.53484430932</v>
      </c>
      <c r="DG26" s="3">
        <v>263764.67812176136</v>
      </c>
      <c r="DH26" s="3">
        <v>149270.10709177016</v>
      </c>
      <c r="DI26" s="3">
        <v>0</v>
      </c>
      <c r="DJ26" s="3">
        <v>563763.85074173973</v>
      </c>
      <c r="DK26" s="3">
        <v>274688.14268519753</v>
      </c>
      <c r="DL26" s="3">
        <v>45545.010894755331</v>
      </c>
      <c r="DM26" s="3">
        <v>64856.847667023649</v>
      </c>
      <c r="DN26" s="3">
        <v>157786.9473116869</v>
      </c>
      <c r="DO26" s="3">
        <v>3.3757704967163953E-2</v>
      </c>
      <c r="DP26" s="3">
        <v>95843.253482882617</v>
      </c>
      <c r="DQ26" s="3">
        <v>63416.522892859262</v>
      </c>
      <c r="DR26" s="3">
        <v>310346.84226603893</v>
      </c>
      <c r="DS26" s="3">
        <v>56240.983320994856</v>
      </c>
      <c r="DT26" s="3">
        <v>586715.23718761781</v>
      </c>
      <c r="DU26" s="3">
        <v>105194.92256930123</v>
      </c>
      <c r="DV26" s="3">
        <v>1563.4956290535501</v>
      </c>
      <c r="DW26" s="3">
        <v>184441.71964890635</v>
      </c>
      <c r="DX26" s="3">
        <v>28420.842293165217</v>
      </c>
      <c r="DY26" s="3">
        <v>975.83589884242156</v>
      </c>
      <c r="DZ26" s="3">
        <v>39016.501129322227</v>
      </c>
      <c r="EA26" s="3">
        <v>0</v>
      </c>
      <c r="EB26" s="3">
        <v>1616341.5605864942</v>
      </c>
      <c r="EC26" s="3">
        <v>1759271.9662513679</v>
      </c>
      <c r="ED26" s="3">
        <v>0</v>
      </c>
      <c r="EE26" s="3">
        <v>0</v>
      </c>
      <c r="EF26" s="3">
        <v>0</v>
      </c>
      <c r="EG26" s="3">
        <v>51058.851826861865</v>
      </c>
      <c r="EH26" s="3">
        <v>682334.72566315101</v>
      </c>
      <c r="EI26" s="3">
        <v>12272357.249196826</v>
      </c>
      <c r="EJ26" s="3">
        <v>22710.350757643206</v>
      </c>
      <c r="EK26" s="3">
        <v>1067764.413178917</v>
      </c>
      <c r="EL26" s="3">
        <v>109506.75719946269</v>
      </c>
      <c r="EM26" s="3">
        <v>7147131.0536026824</v>
      </c>
      <c r="EN26" s="3">
        <v>464350.09143070743</v>
      </c>
      <c r="EO26" s="3">
        <v>1073387.1241404444</v>
      </c>
      <c r="EP26" s="3">
        <v>486524.42936540698</v>
      </c>
      <c r="EQ26" s="3">
        <v>3144.4183480705224</v>
      </c>
      <c r="ER26" s="3">
        <v>6336.8511569626226</v>
      </c>
      <c r="ES26" s="3">
        <v>112955.48552455375</v>
      </c>
      <c r="ET26" s="3">
        <v>9795.7542545814194</v>
      </c>
      <c r="EU26" s="3">
        <v>306508.49803983705</v>
      </c>
      <c r="EV26" s="3">
        <v>394271.34435802989</v>
      </c>
      <c r="EW26" s="3">
        <v>32716627.732351311</v>
      </c>
      <c r="EX26" s="3">
        <v>1163811.2491679715</v>
      </c>
      <c r="EY26" s="3">
        <v>2588532.008327662</v>
      </c>
      <c r="EZ26" s="3">
        <v>2995303.5856727995</v>
      </c>
      <c r="FA26" s="3">
        <v>52509.346763465612</v>
      </c>
      <c r="FB26" s="3">
        <v>123353.00148639869</v>
      </c>
      <c r="FC26" s="3">
        <v>109937.21056503548</v>
      </c>
      <c r="FD26" s="3">
        <v>96230.38033964533</v>
      </c>
      <c r="FE26" s="3">
        <v>0</v>
      </c>
      <c r="FF26" s="3">
        <v>1100904.8331620102</v>
      </c>
      <c r="FG26" s="3">
        <v>1266467.8667429432</v>
      </c>
      <c r="FH26" s="3">
        <v>1325726.1628046457</v>
      </c>
      <c r="FI26" s="3">
        <v>31272.059208296403</v>
      </c>
      <c r="FJ26" s="3">
        <v>2522.2754962518929</v>
      </c>
      <c r="FK26" s="3">
        <v>248006.27033300357</v>
      </c>
      <c r="FL26" s="3">
        <v>132506.78409416048</v>
      </c>
      <c r="FM26" s="3">
        <v>3197260.6403977633</v>
      </c>
      <c r="FN26" s="3">
        <v>5811.845265193886</v>
      </c>
      <c r="FO26" s="3">
        <v>8853.3338049200702</v>
      </c>
      <c r="FP26" s="3">
        <v>48194.691745335615</v>
      </c>
      <c r="FQ26" s="3">
        <v>20613.38245711226</v>
      </c>
      <c r="FR26" s="3">
        <v>28904.174336051565</v>
      </c>
      <c r="FS26" s="3">
        <v>47084.44550099958</v>
      </c>
      <c r="FT26" s="3">
        <v>187051.28096435775</v>
      </c>
      <c r="FU26" s="3">
        <v>36213.328789849998</v>
      </c>
      <c r="FV26" s="3">
        <v>3133481.7290412909</v>
      </c>
      <c r="FW26" s="3">
        <v>26683.6802586345</v>
      </c>
      <c r="FX26" s="3">
        <v>0</v>
      </c>
      <c r="FY26" s="3">
        <v>760443.30491879187</v>
      </c>
      <c r="FZ26" s="3">
        <v>176506.47874962556</v>
      </c>
      <c r="GA26" s="3">
        <v>2955064.4759265627</v>
      </c>
      <c r="GB26" s="3">
        <v>197830.41851823498</v>
      </c>
      <c r="GC26" s="3">
        <v>57805.604425844154</v>
      </c>
      <c r="GD26" s="3">
        <v>325994.60211622546</v>
      </c>
      <c r="GE26" s="3">
        <v>662160.22769836581</v>
      </c>
      <c r="GF26" s="3">
        <v>557941.17386683624</v>
      </c>
      <c r="GG26" s="3">
        <v>2073481.9925727786</v>
      </c>
      <c r="GH26" s="3">
        <v>167259.29950422159</v>
      </c>
      <c r="GI26" s="3">
        <v>30896.652130798648</v>
      </c>
      <c r="GJ26" s="3">
        <v>8060.2567997728502</v>
      </c>
      <c r="GK26" s="3">
        <v>61548.782185431272</v>
      </c>
      <c r="GL26" s="3">
        <v>26934.339914282249</v>
      </c>
      <c r="GM26" s="3">
        <v>4.5203448386287413E-12</v>
      </c>
      <c r="GN26" s="3">
        <v>136578.38707347351</v>
      </c>
      <c r="GO26" s="3">
        <v>1914.1454353921508</v>
      </c>
      <c r="GP26" s="3">
        <v>0</v>
      </c>
      <c r="GQ26" s="3">
        <v>0</v>
      </c>
      <c r="GR26" s="3">
        <v>0</v>
      </c>
      <c r="GS26" s="3">
        <v>0</v>
      </c>
      <c r="GT26" s="3">
        <v>0</v>
      </c>
      <c r="GU26" s="3">
        <v>0</v>
      </c>
      <c r="GV26" s="3">
        <v>0</v>
      </c>
      <c r="GW26" s="3">
        <v>0</v>
      </c>
      <c r="GX26" s="3">
        <v>0</v>
      </c>
      <c r="GY26" s="3">
        <v>0</v>
      </c>
      <c r="GZ26" s="3">
        <v>0</v>
      </c>
      <c r="HA26" s="3">
        <v>0</v>
      </c>
      <c r="HB26" s="3">
        <v>708.09609627147734</v>
      </c>
      <c r="HC26" s="3">
        <v>18576.606998053852</v>
      </c>
      <c r="HD26" s="3">
        <v>0</v>
      </c>
      <c r="HE26" s="3">
        <v>0</v>
      </c>
      <c r="HF26" s="3">
        <v>166.65349820181581</v>
      </c>
      <c r="HG26" s="3">
        <v>0</v>
      </c>
      <c r="HH26" s="3">
        <v>105885.02641296506</v>
      </c>
      <c r="HI26" s="3">
        <v>0</v>
      </c>
      <c r="HJ26" s="3">
        <v>0</v>
      </c>
      <c r="HK26" s="3">
        <v>0</v>
      </c>
      <c r="HL26" s="3">
        <v>10240.817851005973</v>
      </c>
      <c r="HM26" s="3">
        <v>0</v>
      </c>
      <c r="HN26" s="3">
        <v>0</v>
      </c>
      <c r="HO26" s="3">
        <v>0</v>
      </c>
      <c r="HP26" s="3">
        <v>55.290634269978383</v>
      </c>
      <c r="HQ26" s="3">
        <v>10060.841413584372</v>
      </c>
      <c r="HR26" s="3">
        <v>0</v>
      </c>
      <c r="HS26" s="3">
        <v>0</v>
      </c>
      <c r="HT26" s="3">
        <v>0</v>
      </c>
      <c r="HU26" s="3">
        <v>0</v>
      </c>
      <c r="HV26" s="3">
        <v>97.931042775113553</v>
      </c>
      <c r="HW26" s="3">
        <v>4783.0403196421985</v>
      </c>
      <c r="HX26" s="3">
        <v>5320.684718831938</v>
      </c>
      <c r="HY26" s="3">
        <v>441231.76629223535</v>
      </c>
      <c r="HZ26" s="3">
        <v>457.56638160349235</v>
      </c>
      <c r="IA26" s="3">
        <v>314.23639730871565</v>
      </c>
      <c r="IB26" s="3">
        <v>137431.99922765564</v>
      </c>
      <c r="IC26" s="3">
        <v>58400.923306167664</v>
      </c>
      <c r="ID26" s="3">
        <v>273558.38788266282</v>
      </c>
      <c r="IE26" s="3">
        <v>200.41001417603746</v>
      </c>
      <c r="IF26" s="3">
        <v>6955.1817259117679</v>
      </c>
      <c r="IG26" s="3">
        <v>238625.16460276782</v>
      </c>
      <c r="IH26" s="3">
        <v>72384.484143475405</v>
      </c>
      <c r="II26" s="3">
        <v>59433.214706374572</v>
      </c>
      <c r="IJ26" s="3">
        <v>6419.8950098299028</v>
      </c>
      <c r="IK26" s="3">
        <v>3538.9735833831992</v>
      </c>
      <c r="IL26" s="3">
        <v>1637.7741103681717</v>
      </c>
      <c r="IM26" s="3">
        <v>6226.9227633903602</v>
      </c>
      <c r="IN26" s="3">
        <v>10826.609047746551</v>
      </c>
      <c r="IO26" s="3">
        <v>39654.150677914506</v>
      </c>
      <c r="IP26" s="3">
        <v>2468.2016140443402</v>
      </c>
      <c r="IQ26" s="3">
        <v>8298.3225196085859</v>
      </c>
      <c r="IR26" s="3">
        <v>475.01350327783956</v>
      </c>
      <c r="IS26" s="3">
        <v>314.5572854902054</v>
      </c>
      <c r="IT26" s="3">
        <v>66.391459864331168</v>
      </c>
      <c r="IU26" s="3">
        <v>8468.3421235168153</v>
      </c>
      <c r="IV26" s="41">
        <f t="shared" si="18"/>
        <v>155776971.53253701</v>
      </c>
      <c r="IW26" s="42">
        <f t="shared" si="19"/>
        <v>0</v>
      </c>
      <c r="IX26" s="44">
        <f t="shared" si="20"/>
        <v>18741206.830665242</v>
      </c>
      <c r="IY26" s="44">
        <f t="shared" si="21"/>
        <v>5878242.8856599573</v>
      </c>
      <c r="IZ26" s="44">
        <f t="shared" si="22"/>
        <v>7068703.2787777744</v>
      </c>
      <c r="JA26" s="44">
        <f t="shared" si="23"/>
        <v>124088818.53743415</v>
      </c>
      <c r="JB26" s="45">
        <f t="shared" si="24"/>
        <v>155776971.53253713</v>
      </c>
      <c r="JC26" s="50">
        <f t="shared" si="25"/>
        <v>0.5914262921402037</v>
      </c>
      <c r="JD26" s="50">
        <f t="shared" si="26"/>
        <v>0.18550285611687023</v>
      </c>
      <c r="JE26" s="50">
        <f t="shared" si="27"/>
        <v>0.22307085174292607</v>
      </c>
    </row>
    <row r="27" spans="1:265">
      <c r="A27" s="47">
        <f t="shared" si="17"/>
        <v>152769067.28506887</v>
      </c>
      <c r="B27" s="6">
        <v>2037</v>
      </c>
      <c r="C27" s="3">
        <v>788593.04954304639</v>
      </c>
      <c r="D27" s="3">
        <v>2066423.8893633457</v>
      </c>
      <c r="E27" s="3">
        <v>62789.661777745765</v>
      </c>
      <c r="F27" s="3">
        <v>0</v>
      </c>
      <c r="G27" s="3">
        <v>172674.80039719783</v>
      </c>
      <c r="H27" s="3">
        <v>1429503.7232932365</v>
      </c>
      <c r="I27" s="3">
        <v>2337425.5750575229</v>
      </c>
      <c r="J27" s="3">
        <v>39839.936705899483</v>
      </c>
      <c r="K27" s="3">
        <v>1431028.9345517471</v>
      </c>
      <c r="L27" s="3">
        <v>58.21543798346147</v>
      </c>
      <c r="M27" s="3">
        <v>17264393.472285938</v>
      </c>
      <c r="N27" s="3">
        <v>0</v>
      </c>
      <c r="O27" s="3">
        <v>0</v>
      </c>
      <c r="P27" s="3">
        <v>0</v>
      </c>
      <c r="Q27" s="3">
        <v>924327.15231625503</v>
      </c>
      <c r="R27" s="3">
        <v>6670.1808407250592</v>
      </c>
      <c r="S27" s="3">
        <v>2979526.7772717983</v>
      </c>
      <c r="T27" s="3">
        <v>1699796.2461427804</v>
      </c>
      <c r="U27" s="3">
        <v>36967.671998860176</v>
      </c>
      <c r="V27" s="3">
        <v>8076850.6483167028</v>
      </c>
      <c r="W27" s="3">
        <v>1077.373801637784</v>
      </c>
      <c r="X27" s="3">
        <v>371784.25096473173</v>
      </c>
      <c r="Y27" s="3">
        <v>1775841.8971005483</v>
      </c>
      <c r="Z27" s="3">
        <v>130687.92114402274</v>
      </c>
      <c r="AA27" s="3">
        <v>0</v>
      </c>
      <c r="AB27" s="3">
        <v>96367.007191772398</v>
      </c>
      <c r="AC27" s="3">
        <v>0</v>
      </c>
      <c r="AD27" s="3">
        <v>419980.67065372388</v>
      </c>
      <c r="AE27" s="3">
        <v>0</v>
      </c>
      <c r="AF27" s="3">
        <v>241329.93299323687</v>
      </c>
      <c r="AG27" s="3">
        <v>15125.110296720584</v>
      </c>
      <c r="AH27" s="3">
        <v>0</v>
      </c>
      <c r="AI27" s="3">
        <v>0</v>
      </c>
      <c r="AJ27" s="3">
        <v>711807.3660299402</v>
      </c>
      <c r="AK27" s="3">
        <v>0</v>
      </c>
      <c r="AL27" s="3">
        <v>303785.54320273304</v>
      </c>
      <c r="AM27" s="3">
        <v>0</v>
      </c>
      <c r="AN27" s="3">
        <v>617525.67853681382</v>
      </c>
      <c r="AO27" s="3">
        <v>0</v>
      </c>
      <c r="AP27" s="3">
        <v>202801.05660991199</v>
      </c>
      <c r="AQ27" s="3">
        <v>200282.87233019815</v>
      </c>
      <c r="AR27" s="3">
        <v>875028.44114044623</v>
      </c>
      <c r="AS27" s="3">
        <v>914508.49579824961</v>
      </c>
      <c r="AT27" s="3">
        <v>40382.931835005686</v>
      </c>
      <c r="AU27" s="3">
        <v>0</v>
      </c>
      <c r="AV27" s="3">
        <v>43465.967099663874</v>
      </c>
      <c r="AW27" s="3">
        <v>1149271.3789229286</v>
      </c>
      <c r="AX27" s="3">
        <v>0</v>
      </c>
      <c r="AY27" s="3">
        <v>89762.982592391214</v>
      </c>
      <c r="AZ27" s="3">
        <v>803599.59979929694</v>
      </c>
      <c r="BA27" s="3">
        <v>66492.184321831344</v>
      </c>
      <c r="BB27" s="3">
        <v>22963.28707190957</v>
      </c>
      <c r="BC27" s="3">
        <v>36265.347737862219</v>
      </c>
      <c r="BD27" s="3">
        <v>0</v>
      </c>
      <c r="BE27" s="3">
        <v>189011.52781229626</v>
      </c>
      <c r="BF27" s="3">
        <v>0</v>
      </c>
      <c r="BG27" s="3">
        <v>81640.132931501052</v>
      </c>
      <c r="BH27" s="3">
        <v>196173.82123023461</v>
      </c>
      <c r="BI27" s="3">
        <v>8.2487983226136083E-2</v>
      </c>
      <c r="BJ27" s="3">
        <v>48023.350403380231</v>
      </c>
      <c r="BK27" s="3">
        <v>147726.42423368423</v>
      </c>
      <c r="BL27" s="3">
        <v>0</v>
      </c>
      <c r="BM27" s="3">
        <v>1.3253485583633147</v>
      </c>
      <c r="BN27" s="3">
        <v>186374.52191951993</v>
      </c>
      <c r="BO27" s="3">
        <v>76496.942795174531</v>
      </c>
      <c r="BP27" s="3">
        <v>0</v>
      </c>
      <c r="BQ27" s="3">
        <v>7177189.8541714847</v>
      </c>
      <c r="BR27" s="3">
        <v>44023.180742329707</v>
      </c>
      <c r="BS27" s="3">
        <v>9157.8155470059592</v>
      </c>
      <c r="BT27" s="3">
        <v>297809.8391970502</v>
      </c>
      <c r="BU27" s="3">
        <v>2471360.7045159242</v>
      </c>
      <c r="BV27" s="3">
        <v>56394.420309842251</v>
      </c>
      <c r="BW27" s="3">
        <v>15271.441505269649</v>
      </c>
      <c r="BX27" s="3">
        <v>0</v>
      </c>
      <c r="BY27" s="3">
        <v>345990.72841984901</v>
      </c>
      <c r="BZ27" s="3">
        <v>30843.280260582917</v>
      </c>
      <c r="CA27" s="3">
        <v>28271.010784711296</v>
      </c>
      <c r="CB27" s="3">
        <v>0</v>
      </c>
      <c r="CC27" s="3">
        <v>309808.70471243846</v>
      </c>
      <c r="CD27" s="3">
        <v>80563.489105053784</v>
      </c>
      <c r="CE27" s="3">
        <v>0</v>
      </c>
      <c r="CF27" s="3">
        <v>90394.754208166094</v>
      </c>
      <c r="CG27" s="3">
        <v>54452.457470663292</v>
      </c>
      <c r="CH27" s="3">
        <v>0</v>
      </c>
      <c r="CI27" s="3">
        <v>2.6340492392965806E-12</v>
      </c>
      <c r="CJ27" s="3">
        <v>3.0558727351061714E-13</v>
      </c>
      <c r="CK27" s="3">
        <v>0</v>
      </c>
      <c r="CL27" s="3">
        <v>0</v>
      </c>
      <c r="CM27" s="3">
        <v>2.4970439226899958E-12</v>
      </c>
      <c r="CN27" s="3">
        <v>1.2222726497564761E-13</v>
      </c>
      <c r="CO27" s="3">
        <v>3.1672974916111243E-11</v>
      </c>
      <c r="CP27" s="3">
        <v>3.2781072473780289E-13</v>
      </c>
      <c r="CQ27" s="3">
        <v>1.1252764714479087E-11</v>
      </c>
      <c r="CR27" s="3">
        <v>0</v>
      </c>
      <c r="CS27" s="3">
        <v>5.1080798292322144E-12</v>
      </c>
      <c r="CT27" s="3">
        <v>0</v>
      </c>
      <c r="CU27" s="3">
        <v>1.9501381876240429E-12</v>
      </c>
      <c r="CV27" s="3">
        <v>0</v>
      </c>
      <c r="CW27" s="3">
        <v>0</v>
      </c>
      <c r="CX27" s="3">
        <v>0</v>
      </c>
      <c r="CY27" s="3">
        <v>6.6955762838023923E-12</v>
      </c>
      <c r="CZ27" s="3">
        <v>1853303.4968717308</v>
      </c>
      <c r="DA27" s="3">
        <v>145043.2291567715</v>
      </c>
      <c r="DB27" s="3">
        <v>349897.06635396957</v>
      </c>
      <c r="DC27" s="3">
        <v>18461.242216852101</v>
      </c>
      <c r="DD27" s="3">
        <v>866544.22857967345</v>
      </c>
      <c r="DE27" s="3">
        <v>68423.4075083075</v>
      </c>
      <c r="DF27" s="3">
        <v>597867.65542581247</v>
      </c>
      <c r="DG27" s="3">
        <v>243561.36203785072</v>
      </c>
      <c r="DH27" s="3">
        <v>149169.38121292379</v>
      </c>
      <c r="DI27" s="3">
        <v>0</v>
      </c>
      <c r="DJ27" s="3">
        <v>568102.65828440862</v>
      </c>
      <c r="DK27" s="3">
        <v>276773.56768424035</v>
      </c>
      <c r="DL27" s="3">
        <v>46759.727213001584</v>
      </c>
      <c r="DM27" s="3">
        <v>64321.772701285117</v>
      </c>
      <c r="DN27" s="3">
        <v>158724.81375588907</v>
      </c>
      <c r="DO27" s="3">
        <v>1.7615564784316268E-3</v>
      </c>
      <c r="DP27" s="3">
        <v>91271.211123562796</v>
      </c>
      <c r="DQ27" s="3">
        <v>67649.883785210637</v>
      </c>
      <c r="DR27" s="3">
        <v>308525.78723952948</v>
      </c>
      <c r="DS27" s="3">
        <v>57224.752416146628</v>
      </c>
      <c r="DT27" s="3">
        <v>591282.66700077686</v>
      </c>
      <c r="DU27" s="3">
        <v>105859.63859434787</v>
      </c>
      <c r="DV27" s="3">
        <v>1670.9461715746104</v>
      </c>
      <c r="DW27" s="3">
        <v>186293.55498214642</v>
      </c>
      <c r="DX27" s="3">
        <v>28099.064963470941</v>
      </c>
      <c r="DY27" s="3">
        <v>897.23895781944634</v>
      </c>
      <c r="DZ27" s="3">
        <v>45276.819965805786</v>
      </c>
      <c r="EA27" s="3">
        <v>0</v>
      </c>
      <c r="EB27" s="3">
        <v>1623835.8539493952</v>
      </c>
      <c r="EC27" s="3">
        <v>1772199.9007888923</v>
      </c>
      <c r="ED27" s="3">
        <v>0</v>
      </c>
      <c r="EE27" s="3">
        <v>0</v>
      </c>
      <c r="EF27" s="3">
        <v>0</v>
      </c>
      <c r="EG27" s="3">
        <v>49435.585755119871</v>
      </c>
      <c r="EH27" s="3">
        <v>786263.86179580912</v>
      </c>
      <c r="EI27" s="3">
        <v>11931455.051463064</v>
      </c>
      <c r="EJ27" s="3">
        <v>22329.349457291253</v>
      </c>
      <c r="EK27" s="3">
        <v>1050424.2682744542</v>
      </c>
      <c r="EL27" s="3">
        <v>107861.33928712617</v>
      </c>
      <c r="EM27" s="3">
        <v>6575001.414609978</v>
      </c>
      <c r="EN27" s="3">
        <v>498001.01047114003</v>
      </c>
      <c r="EO27" s="3">
        <v>1120020.1479149484</v>
      </c>
      <c r="EP27" s="3">
        <v>480122.20986054459</v>
      </c>
      <c r="EQ27" s="3">
        <v>2911.972757282153</v>
      </c>
      <c r="ER27" s="3">
        <v>5893.0613958425292</v>
      </c>
      <c r="ES27" s="3">
        <v>113094.79296141745</v>
      </c>
      <c r="ET27" s="3">
        <v>10052.433736356334</v>
      </c>
      <c r="EU27" s="3">
        <v>292824.4402320261</v>
      </c>
      <c r="EV27" s="3">
        <v>375151.97997382499</v>
      </c>
      <c r="EW27" s="3">
        <v>30062936.941687893</v>
      </c>
      <c r="EX27" s="3">
        <v>1290349.9835790126</v>
      </c>
      <c r="EY27" s="3">
        <v>2897779.382556159</v>
      </c>
      <c r="EZ27" s="3">
        <v>3061724.3202600554</v>
      </c>
      <c r="FA27" s="3">
        <v>48156.703328332776</v>
      </c>
      <c r="FB27" s="3">
        <v>113581.11415855598</v>
      </c>
      <c r="FC27" s="3">
        <v>105054.29588144446</v>
      </c>
      <c r="FD27" s="3">
        <v>91521.749495101118</v>
      </c>
      <c r="FE27" s="3">
        <v>0</v>
      </c>
      <c r="FF27" s="3">
        <v>1021933.0443310858</v>
      </c>
      <c r="FG27" s="3">
        <v>1438462.8227521079</v>
      </c>
      <c r="FH27" s="3">
        <v>1322725.0049864273</v>
      </c>
      <c r="FI27" s="3">
        <v>35040.78849920084</v>
      </c>
      <c r="FJ27" s="3">
        <v>2557.6731821782319</v>
      </c>
      <c r="FK27" s="3">
        <v>246493.06616975559</v>
      </c>
      <c r="FL27" s="3">
        <v>131071.30602477099</v>
      </c>
      <c r="FM27" s="3">
        <v>3217548.5082888571</v>
      </c>
      <c r="FN27" s="3">
        <v>9323.2190633945265</v>
      </c>
      <c r="FO27" s="3">
        <v>8842.894755655856</v>
      </c>
      <c r="FP27" s="3">
        <v>46833.996447866164</v>
      </c>
      <c r="FQ27" s="3">
        <v>20036.833939553351</v>
      </c>
      <c r="FR27" s="3">
        <v>33105.546756757234</v>
      </c>
      <c r="FS27" s="3">
        <v>53642.33049624315</v>
      </c>
      <c r="FT27" s="3">
        <v>183736.03308537131</v>
      </c>
      <c r="FU27" s="3">
        <v>35938.3472999929</v>
      </c>
      <c r="FV27" s="3">
        <v>3089314.8621843765</v>
      </c>
      <c r="FW27" s="3">
        <v>27800.866514436508</v>
      </c>
      <c r="FX27" s="3">
        <v>0</v>
      </c>
      <c r="FY27" s="3">
        <v>791569.06753993733</v>
      </c>
      <c r="FZ27" s="3">
        <v>171233.50977243244</v>
      </c>
      <c r="GA27" s="3">
        <v>2998005.5268300041</v>
      </c>
      <c r="GB27" s="3">
        <v>196517.17772192453</v>
      </c>
      <c r="GC27" s="3">
        <v>58130.423690579351</v>
      </c>
      <c r="GD27" s="3">
        <v>328127.62320054311</v>
      </c>
      <c r="GE27" s="3">
        <v>665980.00659533427</v>
      </c>
      <c r="GF27" s="3">
        <v>629925.3790277408</v>
      </c>
      <c r="GG27" s="3">
        <v>2176392.1278025163</v>
      </c>
      <c r="GH27" s="3">
        <v>270030.05074762471</v>
      </c>
      <c r="GI27" s="3">
        <v>32723.644527907079</v>
      </c>
      <c r="GJ27" s="3">
        <v>4692.4780129882329</v>
      </c>
      <c r="GK27" s="3">
        <v>57928.544636294748</v>
      </c>
      <c r="GL27" s="3">
        <v>24963.947777097332</v>
      </c>
      <c r="GM27" s="3">
        <v>4.5416816407715525E-12</v>
      </c>
      <c r="GN27" s="3">
        <v>153116.52571379885</v>
      </c>
      <c r="GO27" s="3">
        <v>2139.9490010992831</v>
      </c>
      <c r="GP27" s="3">
        <v>0</v>
      </c>
      <c r="GQ27" s="3">
        <v>0</v>
      </c>
      <c r="GR27" s="3">
        <v>0</v>
      </c>
      <c r="GS27" s="3">
        <v>0</v>
      </c>
      <c r="GT27" s="3">
        <v>0</v>
      </c>
      <c r="GU27" s="3">
        <v>0</v>
      </c>
      <c r="GV27" s="3">
        <v>0</v>
      </c>
      <c r="GW27" s="3">
        <v>0</v>
      </c>
      <c r="GX27" s="3">
        <v>0</v>
      </c>
      <c r="GY27" s="3">
        <v>0</v>
      </c>
      <c r="GZ27" s="3">
        <v>0</v>
      </c>
      <c r="HA27" s="3">
        <v>0</v>
      </c>
      <c r="HB27" s="3">
        <v>807.10383704820276</v>
      </c>
      <c r="HC27" s="3">
        <v>20985.96652702344</v>
      </c>
      <c r="HD27" s="3">
        <v>0</v>
      </c>
      <c r="HE27" s="3">
        <v>0</v>
      </c>
      <c r="HF27" s="3">
        <v>161.11475128235404</v>
      </c>
      <c r="HG27" s="3">
        <v>0</v>
      </c>
      <c r="HH27" s="3">
        <v>102366.13817270086</v>
      </c>
      <c r="HI27" s="3">
        <v>0</v>
      </c>
      <c r="HJ27" s="3">
        <v>0</v>
      </c>
      <c r="HK27" s="3">
        <v>0</v>
      </c>
      <c r="HL27" s="3">
        <v>9900.4723294409741</v>
      </c>
      <c r="HM27" s="3">
        <v>0</v>
      </c>
      <c r="HN27" s="3">
        <v>0</v>
      </c>
      <c r="HO27" s="3">
        <v>0</v>
      </c>
      <c r="HP27" s="3">
        <v>55.281143984213102</v>
      </c>
      <c r="HQ27" s="3">
        <v>10059.152645716371</v>
      </c>
      <c r="HR27" s="3">
        <v>0</v>
      </c>
      <c r="HS27" s="3">
        <v>0</v>
      </c>
      <c r="HT27" s="3">
        <v>0</v>
      </c>
      <c r="HU27" s="3">
        <v>0</v>
      </c>
      <c r="HV27" s="3">
        <v>94.890451216884173</v>
      </c>
      <c r="HW27" s="3">
        <v>4521.9327523065022</v>
      </c>
      <c r="HX27" s="3">
        <v>4817.6608141304378</v>
      </c>
      <c r="HY27" s="3">
        <v>445457.41154630476</v>
      </c>
      <c r="HZ27" s="3">
        <v>465.06037498981283</v>
      </c>
      <c r="IA27" s="3">
        <v>319.44917870475177</v>
      </c>
      <c r="IB27" s="3">
        <v>130508.16181947626</v>
      </c>
      <c r="IC27" s="3">
        <v>55014.761185759409</v>
      </c>
      <c r="ID27" s="3">
        <v>273020.81501190469</v>
      </c>
      <c r="IE27" s="3">
        <v>191.44324723649078</v>
      </c>
      <c r="IF27" s="3">
        <v>6501.8159833439331</v>
      </c>
      <c r="IG27" s="3">
        <v>235100.7329930648</v>
      </c>
      <c r="IH27" s="3">
        <v>70204.827341761687</v>
      </c>
      <c r="II27" s="3">
        <v>59353.261586809931</v>
      </c>
      <c r="IJ27" s="3">
        <v>6189.2442054272069</v>
      </c>
      <c r="IK27" s="3">
        <v>3531.2061023760284</v>
      </c>
      <c r="IL27" s="3">
        <v>1578.9355440264856</v>
      </c>
      <c r="IM27" s="3">
        <v>6165.8958684269737</v>
      </c>
      <c r="IN27" s="3">
        <v>10960.924459078484</v>
      </c>
      <c r="IO27" s="3">
        <v>41991.017850969773</v>
      </c>
      <c r="IP27" s="3">
        <v>2372.8754500340146</v>
      </c>
      <c r="IQ27" s="3">
        <v>8240.7450860706649</v>
      </c>
      <c r="IR27" s="3">
        <v>455.1093089592498</v>
      </c>
      <c r="IS27" s="3">
        <v>333.10272016773956</v>
      </c>
      <c r="IT27" s="3">
        <v>63.712005107334562</v>
      </c>
      <c r="IU27" s="3">
        <v>8418.551213331164</v>
      </c>
      <c r="IV27" s="41">
        <f t="shared" si="18"/>
        <v>152769067.28506887</v>
      </c>
      <c r="IW27" s="42">
        <f t="shared" si="19"/>
        <v>0</v>
      </c>
      <c r="IX27" s="44">
        <f t="shared" si="20"/>
        <v>18971011.979979053</v>
      </c>
      <c r="IY27" s="44">
        <f t="shared" si="21"/>
        <v>6131038.1526954835</v>
      </c>
      <c r="IZ27" s="44">
        <f t="shared" si="22"/>
        <v>7788128.8872991931</v>
      </c>
      <c r="JA27" s="44">
        <f t="shared" si="23"/>
        <v>119878888.26509506</v>
      </c>
      <c r="JB27" s="45">
        <f t="shared" si="24"/>
        <v>152769067.28506878</v>
      </c>
      <c r="JC27" s="50">
        <f t="shared" si="25"/>
        <v>0.57679868414392732</v>
      </c>
      <c r="JD27" s="50">
        <f t="shared" si="26"/>
        <v>0.18640938831534459</v>
      </c>
      <c r="JE27" s="50">
        <f t="shared" si="27"/>
        <v>0.23679192754072803</v>
      </c>
    </row>
    <row r="28" spans="1:265">
      <c r="A28" s="47">
        <f t="shared" si="17"/>
        <v>150036441.41179562</v>
      </c>
      <c r="B28" s="6">
        <v>2038</v>
      </c>
      <c r="C28" s="3">
        <v>787637.40099916956</v>
      </c>
      <c r="D28" s="3">
        <v>2200875.6086621326</v>
      </c>
      <c r="E28" s="3">
        <v>55755.846533643671</v>
      </c>
      <c r="F28" s="3">
        <v>0</v>
      </c>
      <c r="G28" s="3">
        <v>169329.26573430983</v>
      </c>
      <c r="H28" s="3">
        <v>1413722.4808208961</v>
      </c>
      <c r="I28" s="3">
        <v>2302288.0260037282</v>
      </c>
      <c r="J28" s="3">
        <v>43691.647142664333</v>
      </c>
      <c r="K28" s="3">
        <v>1446851.7311367665</v>
      </c>
      <c r="L28" s="3">
        <v>49.241709013629936</v>
      </c>
      <c r="M28" s="3">
        <v>16854235.230480824</v>
      </c>
      <c r="N28" s="3">
        <v>0</v>
      </c>
      <c r="O28" s="3">
        <v>0</v>
      </c>
      <c r="P28" s="3">
        <v>0</v>
      </c>
      <c r="Q28" s="3">
        <v>935823.28510427475</v>
      </c>
      <c r="R28" s="3">
        <v>6611.9192052064136</v>
      </c>
      <c r="S28" s="3">
        <v>2848586.1944569997</v>
      </c>
      <c r="T28" s="3">
        <v>1643574.9724336057</v>
      </c>
      <c r="U28" s="3">
        <v>35744.02634986247</v>
      </c>
      <c r="V28" s="3">
        <v>8098318.4464342892</v>
      </c>
      <c r="W28" s="3">
        <v>1079.9351200871556</v>
      </c>
      <c r="X28" s="3">
        <v>372440.1703473801</v>
      </c>
      <c r="Y28" s="3">
        <v>1780933.2371788775</v>
      </c>
      <c r="Z28" s="3">
        <v>148331.99599844791</v>
      </c>
      <c r="AA28" s="3">
        <v>0</v>
      </c>
      <c r="AB28" s="3">
        <v>97139.030054906645</v>
      </c>
      <c r="AC28" s="3">
        <v>0</v>
      </c>
      <c r="AD28" s="3">
        <v>399834.18744581501</v>
      </c>
      <c r="AE28" s="3">
        <v>0</v>
      </c>
      <c r="AF28" s="3">
        <v>256407.03332307746</v>
      </c>
      <c r="AG28" s="3">
        <v>16179.583068098309</v>
      </c>
      <c r="AH28" s="3">
        <v>0</v>
      </c>
      <c r="AI28" s="3">
        <v>0</v>
      </c>
      <c r="AJ28" s="3">
        <v>717738.31845702277</v>
      </c>
      <c r="AK28" s="3">
        <v>0</v>
      </c>
      <c r="AL28" s="3">
        <v>304876.15082550584</v>
      </c>
      <c r="AM28" s="3">
        <v>0</v>
      </c>
      <c r="AN28" s="3">
        <v>623362.54994580697</v>
      </c>
      <c r="AO28" s="3">
        <v>0</v>
      </c>
      <c r="AP28" s="3">
        <v>203146.73389696726</v>
      </c>
      <c r="AQ28" s="3">
        <v>201499.66748738242</v>
      </c>
      <c r="AR28" s="3">
        <v>833229.06543667114</v>
      </c>
      <c r="AS28" s="3">
        <v>959225.69422522536</v>
      </c>
      <c r="AT28" s="3">
        <v>40813.530307730311</v>
      </c>
      <c r="AU28" s="3">
        <v>0</v>
      </c>
      <c r="AV28" s="3">
        <v>43924.214216618282</v>
      </c>
      <c r="AW28" s="3">
        <v>1171908.3526757476</v>
      </c>
      <c r="AX28" s="3">
        <v>0</v>
      </c>
      <c r="AY28" s="3">
        <v>77766.191340460675</v>
      </c>
      <c r="AZ28" s="3">
        <v>812785.53059694276</v>
      </c>
      <c r="BA28" s="3">
        <v>65122.160896113062</v>
      </c>
      <c r="BB28" s="3">
        <v>22405.568576198486</v>
      </c>
      <c r="BC28" s="3">
        <v>36218.979219310437</v>
      </c>
      <c r="BD28" s="3">
        <v>0</v>
      </c>
      <c r="BE28" s="3">
        <v>180394.94419172942</v>
      </c>
      <c r="BF28" s="3">
        <v>0</v>
      </c>
      <c r="BG28" s="3">
        <v>82185.385713403142</v>
      </c>
      <c r="BH28" s="3">
        <v>199162.46498549529</v>
      </c>
      <c r="BI28" s="3">
        <v>8.2261156875645017E-2</v>
      </c>
      <c r="BJ28" s="3">
        <v>45778.374219829864</v>
      </c>
      <c r="BK28" s="3">
        <v>152568.37400172048</v>
      </c>
      <c r="BL28" s="3">
        <v>0</v>
      </c>
      <c r="BM28" s="3">
        <v>1.3226526548233764</v>
      </c>
      <c r="BN28" s="3">
        <v>190391.88240223756</v>
      </c>
      <c r="BO28" s="3">
        <v>74861.582315525986</v>
      </c>
      <c r="BP28" s="3">
        <v>0</v>
      </c>
      <c r="BQ28" s="3">
        <v>7066198.5667008292</v>
      </c>
      <c r="BR28" s="3">
        <v>43999.842042168835</v>
      </c>
      <c r="BS28" s="3">
        <v>7875.1989194255621</v>
      </c>
      <c r="BT28" s="3">
        <v>298713.627746646</v>
      </c>
      <c r="BU28" s="3">
        <v>2463865.1986940177</v>
      </c>
      <c r="BV28" s="3">
        <v>54751.413874556136</v>
      </c>
      <c r="BW28" s="3">
        <v>14467.469959220085</v>
      </c>
      <c r="BX28" s="3">
        <v>0</v>
      </c>
      <c r="BY28" s="3">
        <v>374277.28744499112</v>
      </c>
      <c r="BZ28" s="3">
        <v>30836.192852516906</v>
      </c>
      <c r="CA28" s="3">
        <v>26378.749447697948</v>
      </c>
      <c r="CB28" s="3">
        <v>0</v>
      </c>
      <c r="CC28" s="3">
        <v>307291.50185976666</v>
      </c>
      <c r="CD28" s="3">
        <v>85066.854606985609</v>
      </c>
      <c r="CE28" s="3">
        <v>0</v>
      </c>
      <c r="CF28" s="3">
        <v>91600.97799243583</v>
      </c>
      <c r="CG28" s="3">
        <v>53556.565372366458</v>
      </c>
      <c r="CH28" s="3">
        <v>0</v>
      </c>
      <c r="CI28" s="3">
        <v>5.3129186537906379E-12</v>
      </c>
      <c r="CJ28" s="3">
        <v>6.1926020161765513E-13</v>
      </c>
      <c r="CK28" s="3">
        <v>0</v>
      </c>
      <c r="CL28" s="3">
        <v>0</v>
      </c>
      <c r="CM28" s="3">
        <v>4.9901307334213649E-12</v>
      </c>
      <c r="CN28" s="3">
        <v>2.3777813354678188E-13</v>
      </c>
      <c r="CO28" s="3">
        <v>3.4278642103410406E-11</v>
      </c>
      <c r="CP28" s="3">
        <v>3.5333289492670171E-13</v>
      </c>
      <c r="CQ28" s="3">
        <v>2.2238881074944734E-11</v>
      </c>
      <c r="CR28" s="3">
        <v>0</v>
      </c>
      <c r="CS28" s="3">
        <v>1.0218121098969393E-11</v>
      </c>
      <c r="CT28" s="3">
        <v>0</v>
      </c>
      <c r="CU28" s="3">
        <v>3.8732041349636232E-12</v>
      </c>
      <c r="CV28" s="3">
        <v>0</v>
      </c>
      <c r="CW28" s="3">
        <v>0</v>
      </c>
      <c r="CX28" s="3">
        <v>0</v>
      </c>
      <c r="CY28" s="3">
        <v>7.0957197052771775E-12</v>
      </c>
      <c r="CZ28" s="3">
        <v>1863072.9627161485</v>
      </c>
      <c r="DA28" s="3">
        <v>141799.97561448984</v>
      </c>
      <c r="DB28" s="3">
        <v>356285.77833549603</v>
      </c>
      <c r="DC28" s="3">
        <v>18204.598524844503</v>
      </c>
      <c r="DD28" s="3">
        <v>937100.43814634974</v>
      </c>
      <c r="DE28" s="3">
        <v>69259.890597338439</v>
      </c>
      <c r="DF28" s="3">
        <v>544733.07515894796</v>
      </c>
      <c r="DG28" s="3">
        <v>221915.21573228401</v>
      </c>
      <c r="DH28" s="3">
        <v>149119.82803146925</v>
      </c>
      <c r="DI28" s="3">
        <v>0</v>
      </c>
      <c r="DJ28" s="3">
        <v>572234.02357602958</v>
      </c>
      <c r="DK28" s="3">
        <v>279302.76124826272</v>
      </c>
      <c r="DL28" s="3">
        <v>48005.27557265215</v>
      </c>
      <c r="DM28" s="3">
        <v>63807.207240234355</v>
      </c>
      <c r="DN28" s="3">
        <v>159772.76590509224</v>
      </c>
      <c r="DO28" s="3">
        <v>5.5537122614648883E-5</v>
      </c>
      <c r="DP28" s="3">
        <v>86743.503286852239</v>
      </c>
      <c r="DQ28" s="3">
        <v>71912.47448022601</v>
      </c>
      <c r="DR28" s="3">
        <v>307005.7966241471</v>
      </c>
      <c r="DS28" s="3">
        <v>58171.28188598204</v>
      </c>
      <c r="DT28" s="3">
        <v>596122.61565470498</v>
      </c>
      <c r="DU28" s="3">
        <v>106522.74749195094</v>
      </c>
      <c r="DV28" s="3">
        <v>1777.8896692287744</v>
      </c>
      <c r="DW28" s="3">
        <v>188244.94995172691</v>
      </c>
      <c r="DX28" s="3">
        <v>27779.581572313215</v>
      </c>
      <c r="DY28" s="3">
        <v>823.79118100461767</v>
      </c>
      <c r="DZ28" s="3">
        <v>51656.26507161375</v>
      </c>
      <c r="EA28" s="3">
        <v>0</v>
      </c>
      <c r="EB28" s="3">
        <v>1631620.8159715428</v>
      </c>
      <c r="EC28" s="3">
        <v>1785551.5705187081</v>
      </c>
      <c r="ED28" s="3">
        <v>0</v>
      </c>
      <c r="EE28" s="3">
        <v>0</v>
      </c>
      <c r="EF28" s="3">
        <v>0</v>
      </c>
      <c r="EG28" s="3">
        <v>47796.795100162541</v>
      </c>
      <c r="EH28" s="3">
        <v>895672.63736542675</v>
      </c>
      <c r="EI28" s="3">
        <v>11619728.513053866</v>
      </c>
      <c r="EJ28" s="3">
        <v>21994.623416405146</v>
      </c>
      <c r="EK28" s="3">
        <v>1035006.5654294337</v>
      </c>
      <c r="EL28" s="3">
        <v>106398.02191113064</v>
      </c>
      <c r="EM28" s="3">
        <v>6045705.8026813883</v>
      </c>
      <c r="EN28" s="3">
        <v>532140.34231303725</v>
      </c>
      <c r="EO28" s="3">
        <v>1157570.6405767985</v>
      </c>
      <c r="EP28" s="3">
        <v>470287.69201845443</v>
      </c>
      <c r="EQ28" s="3">
        <v>2700.6257738711838</v>
      </c>
      <c r="ER28" s="3">
        <v>5497.5064964113462</v>
      </c>
      <c r="ES28" s="3">
        <v>111914.50969261039</v>
      </c>
      <c r="ET28" s="3">
        <v>10187.591305358921</v>
      </c>
      <c r="EU28" s="3">
        <v>279572.33749381313</v>
      </c>
      <c r="EV28" s="3">
        <v>355057.77762043814</v>
      </c>
      <c r="EW28" s="3">
        <v>27654927.023461416</v>
      </c>
      <c r="EX28" s="3">
        <v>1414361.5774177455</v>
      </c>
      <c r="EY28" s="3">
        <v>3181344.6094678622</v>
      </c>
      <c r="EZ28" s="3">
        <v>3088631.6797708776</v>
      </c>
      <c r="FA28" s="3">
        <v>44347.4173889597</v>
      </c>
      <c r="FB28" s="3">
        <v>105033.70268495877</v>
      </c>
      <c r="FC28" s="3">
        <v>99264.136085216014</v>
      </c>
      <c r="FD28" s="3">
        <v>87144.56505218918</v>
      </c>
      <c r="FE28" s="3">
        <v>0</v>
      </c>
      <c r="FF28" s="3">
        <v>949164.14102533751</v>
      </c>
      <c r="FG28" s="3">
        <v>1611984.6158397188</v>
      </c>
      <c r="FH28" s="3">
        <v>1322326.3729372842</v>
      </c>
      <c r="FI28" s="3">
        <v>39191.791515744633</v>
      </c>
      <c r="FJ28" s="3">
        <v>2591.4512114008912</v>
      </c>
      <c r="FK28" s="3">
        <v>244262.57676692269</v>
      </c>
      <c r="FL28" s="3">
        <v>128861.34860237227</v>
      </c>
      <c r="FM28" s="3">
        <v>3228362.7646058118</v>
      </c>
      <c r="FN28" s="3">
        <v>14498.29373210459</v>
      </c>
      <c r="FO28" s="3">
        <v>8827.5069175882236</v>
      </c>
      <c r="FP28" s="3">
        <v>45041.097697553501</v>
      </c>
      <c r="FQ28" s="3">
        <v>19290.198843474227</v>
      </c>
      <c r="FR28" s="3">
        <v>37758.667732142138</v>
      </c>
      <c r="FS28" s="3">
        <v>60572.223300256766</v>
      </c>
      <c r="FT28" s="3">
        <v>180132.85682263208</v>
      </c>
      <c r="FU28" s="3">
        <v>35638.732581608885</v>
      </c>
      <c r="FV28" s="3">
        <v>3047116.5613769731</v>
      </c>
      <c r="FW28" s="3">
        <v>29157.398937547696</v>
      </c>
      <c r="FX28" s="3">
        <v>0</v>
      </c>
      <c r="FY28" s="3">
        <v>825599.04501536954</v>
      </c>
      <c r="FZ28" s="3">
        <v>165831.61983989386</v>
      </c>
      <c r="GA28" s="3">
        <v>3045077.5156793529</v>
      </c>
      <c r="GB28" s="3">
        <v>195102.38783533606</v>
      </c>
      <c r="GC28" s="3">
        <v>58461.894831131969</v>
      </c>
      <c r="GD28" s="3">
        <v>330227.6009652823</v>
      </c>
      <c r="GE28" s="3">
        <v>665042.82409044844</v>
      </c>
      <c r="GF28" s="3">
        <v>710717.25004201429</v>
      </c>
      <c r="GG28" s="3">
        <v>2259572.5169955175</v>
      </c>
      <c r="GH28" s="3">
        <v>395682.59225554916</v>
      </c>
      <c r="GI28" s="3">
        <v>34426.011431903964</v>
      </c>
      <c r="GJ28" s="3">
        <v>2265.9933527082121</v>
      </c>
      <c r="GK28" s="3">
        <v>54166.378987542957</v>
      </c>
      <c r="GL28" s="3">
        <v>22910.021783354332</v>
      </c>
      <c r="GM28" s="3">
        <v>4.5630897931084578E-12</v>
      </c>
      <c r="GN28" s="3">
        <v>170380.81415634989</v>
      </c>
      <c r="GO28" s="3">
        <v>2376.0130523419311</v>
      </c>
      <c r="GP28" s="3">
        <v>0</v>
      </c>
      <c r="GQ28" s="3">
        <v>0</v>
      </c>
      <c r="GR28" s="3">
        <v>0</v>
      </c>
      <c r="GS28" s="3">
        <v>0</v>
      </c>
      <c r="GT28" s="3">
        <v>0</v>
      </c>
      <c r="GU28" s="3">
        <v>0</v>
      </c>
      <c r="GV28" s="3">
        <v>0</v>
      </c>
      <c r="GW28" s="3">
        <v>0</v>
      </c>
      <c r="GX28" s="3">
        <v>0</v>
      </c>
      <c r="GY28" s="3">
        <v>0</v>
      </c>
      <c r="GZ28" s="3">
        <v>0</v>
      </c>
      <c r="HA28" s="3">
        <v>0</v>
      </c>
      <c r="HB28" s="3">
        <v>912.50845113402693</v>
      </c>
      <c r="HC28" s="3">
        <v>23549.475777059128</v>
      </c>
      <c r="HD28" s="3">
        <v>0</v>
      </c>
      <c r="HE28" s="3">
        <v>0</v>
      </c>
      <c r="HF28" s="3">
        <v>155.6313010381167</v>
      </c>
      <c r="HG28" s="3">
        <v>0</v>
      </c>
      <c r="HH28" s="3">
        <v>98882.17951473649</v>
      </c>
      <c r="HI28" s="3">
        <v>0</v>
      </c>
      <c r="HJ28" s="3">
        <v>0</v>
      </c>
      <c r="HK28" s="3">
        <v>0</v>
      </c>
      <c r="HL28" s="3">
        <v>9563.5159721545988</v>
      </c>
      <c r="HM28" s="3">
        <v>0</v>
      </c>
      <c r="HN28" s="3">
        <v>0</v>
      </c>
      <c r="HO28" s="3">
        <v>0</v>
      </c>
      <c r="HP28" s="3">
        <v>55.279055469838198</v>
      </c>
      <c r="HQ28" s="3">
        <v>10058.775397300331</v>
      </c>
      <c r="HR28" s="3">
        <v>0</v>
      </c>
      <c r="HS28" s="3">
        <v>0</v>
      </c>
      <c r="HT28" s="3">
        <v>0</v>
      </c>
      <c r="HU28" s="3">
        <v>0</v>
      </c>
      <c r="HV28" s="3">
        <v>97.378891775641165</v>
      </c>
      <c r="HW28" s="3">
        <v>4636.2461673953503</v>
      </c>
      <c r="HX28" s="3">
        <v>4569.2235848845085</v>
      </c>
      <c r="HY28" s="3">
        <v>446473.90715638892</v>
      </c>
      <c r="HZ28" s="3">
        <v>473.85923064476907</v>
      </c>
      <c r="IA28" s="3">
        <v>325.26431782187871</v>
      </c>
      <c r="IB28" s="3">
        <v>124679.59694429631</v>
      </c>
      <c r="IC28" s="3">
        <v>52143.545624406572</v>
      </c>
      <c r="ID28" s="3">
        <v>270749.61699038977</v>
      </c>
      <c r="IE28" s="3">
        <v>184.52345187151849</v>
      </c>
      <c r="IF28" s="3">
        <v>6244.6609971249936</v>
      </c>
      <c r="IG28" s="3">
        <v>234227.53977340335</v>
      </c>
      <c r="IH28" s="3">
        <v>69584.772461309534</v>
      </c>
      <c r="II28" s="3">
        <v>58885.945011733224</v>
      </c>
      <c r="IJ28" s="3">
        <v>6107.6090398549486</v>
      </c>
      <c r="IK28" s="3">
        <v>3564.3478366943168</v>
      </c>
      <c r="IL28" s="3">
        <v>1558.1217255760848</v>
      </c>
      <c r="IM28" s="3">
        <v>6191.6116594381629</v>
      </c>
      <c r="IN28" s="3">
        <v>11165.916179655127</v>
      </c>
      <c r="IO28" s="3">
        <v>44316.622388822005</v>
      </c>
      <c r="IP28" s="3">
        <v>2336.6758209868763</v>
      </c>
      <c r="IQ28" s="3">
        <v>8275.7833460332513</v>
      </c>
      <c r="IR28" s="3">
        <v>446.6663462734071</v>
      </c>
      <c r="IS28" s="3">
        <v>351.56032680435351</v>
      </c>
      <c r="IT28" s="3">
        <v>62.628451536192593</v>
      </c>
      <c r="IU28" s="3">
        <v>8470.5043428592271</v>
      </c>
      <c r="IV28" s="41">
        <f t="shared" si="18"/>
        <v>150036441.41179562</v>
      </c>
      <c r="IW28" s="42">
        <f t="shared" si="19"/>
        <v>0</v>
      </c>
      <c r="IX28" s="44">
        <f t="shared" si="20"/>
        <v>19219636.197059728</v>
      </c>
      <c r="IY28" s="44">
        <f t="shared" si="21"/>
        <v>6394133.0022645667</v>
      </c>
      <c r="IZ28" s="44">
        <f t="shared" si="22"/>
        <v>8519600.3677513618</v>
      </c>
      <c r="JA28" s="44">
        <f t="shared" si="23"/>
        <v>115903071.84471995</v>
      </c>
      <c r="JB28" s="45">
        <f t="shared" si="24"/>
        <v>150036441.41179562</v>
      </c>
      <c r="JC28" s="50">
        <f t="shared" si="25"/>
        <v>0.563074681487016</v>
      </c>
      <c r="JD28" s="50">
        <f t="shared" si="26"/>
        <v>0.18732791644550134</v>
      </c>
      <c r="JE28" s="50">
        <f t="shared" si="27"/>
        <v>0.24959740206748274</v>
      </c>
    </row>
    <row r="29" spans="1:265">
      <c r="A29" s="47">
        <f t="shared" si="17"/>
        <v>147486428.18717808</v>
      </c>
      <c r="B29" s="6">
        <v>2039</v>
      </c>
      <c r="C29" s="3">
        <v>786171.22065370611</v>
      </c>
      <c r="D29" s="3">
        <v>2336966.4186144904</v>
      </c>
      <c r="E29" s="3">
        <v>48841.495167522015</v>
      </c>
      <c r="F29" s="3">
        <v>0</v>
      </c>
      <c r="G29" s="3">
        <v>165836.6671535577</v>
      </c>
      <c r="H29" s="3">
        <v>1397919.3670696279</v>
      </c>
      <c r="I29" s="3">
        <v>2265402.0122372713</v>
      </c>
      <c r="J29" s="3">
        <v>47657.178730589316</v>
      </c>
      <c r="K29" s="3">
        <v>1463366.1954937642</v>
      </c>
      <c r="L29" s="3">
        <v>41.636616542373325</v>
      </c>
      <c r="M29" s="3">
        <v>16443472.678800561</v>
      </c>
      <c r="N29" s="3">
        <v>0</v>
      </c>
      <c r="O29" s="3">
        <v>0</v>
      </c>
      <c r="P29" s="3">
        <v>0</v>
      </c>
      <c r="Q29" s="3">
        <v>947565.98401433404</v>
      </c>
      <c r="R29" s="3">
        <v>6551.2170209906835</v>
      </c>
      <c r="S29" s="3">
        <v>2717313.1628756435</v>
      </c>
      <c r="T29" s="3">
        <v>1585278.6163899736</v>
      </c>
      <c r="U29" s="3">
        <v>34453.901780990898</v>
      </c>
      <c r="V29" s="3">
        <v>8120298.2079520272</v>
      </c>
      <c r="W29" s="3">
        <v>1082.6248928148125</v>
      </c>
      <c r="X29" s="3">
        <v>373131.99246658268</v>
      </c>
      <c r="Y29" s="3">
        <v>1785631.3835806211</v>
      </c>
      <c r="Z29" s="3">
        <v>165694.4276098366</v>
      </c>
      <c r="AA29" s="3">
        <v>0</v>
      </c>
      <c r="AB29" s="3">
        <v>97801.669436621072</v>
      </c>
      <c r="AC29" s="3">
        <v>0</v>
      </c>
      <c r="AD29" s="3">
        <v>379117.79605573392</v>
      </c>
      <c r="AE29" s="3">
        <v>0</v>
      </c>
      <c r="AF29" s="3">
        <v>271672.82863066019</v>
      </c>
      <c r="AG29" s="3">
        <v>17241.159044563414</v>
      </c>
      <c r="AH29" s="3">
        <v>0</v>
      </c>
      <c r="AI29" s="3">
        <v>0</v>
      </c>
      <c r="AJ29" s="3">
        <v>723850.18099961651</v>
      </c>
      <c r="AK29" s="3">
        <v>0</v>
      </c>
      <c r="AL29" s="3">
        <v>306096.57631776558</v>
      </c>
      <c r="AM29" s="3">
        <v>0</v>
      </c>
      <c r="AN29" s="3">
        <v>629307.90374505788</v>
      </c>
      <c r="AO29" s="3">
        <v>0</v>
      </c>
      <c r="AP29" s="3">
        <v>203740.79728266285</v>
      </c>
      <c r="AQ29" s="3">
        <v>202833.65580520537</v>
      </c>
      <c r="AR29" s="3">
        <v>788361.91073476162</v>
      </c>
      <c r="AS29" s="3">
        <v>1005985.3812825313</v>
      </c>
      <c r="AT29" s="3">
        <v>41241.408690276694</v>
      </c>
      <c r="AU29" s="3">
        <v>0</v>
      </c>
      <c r="AV29" s="3">
        <v>44384.584789613793</v>
      </c>
      <c r="AW29" s="3">
        <v>1194289.8214668632</v>
      </c>
      <c r="AX29" s="3">
        <v>0</v>
      </c>
      <c r="AY29" s="3">
        <v>66098.26834998776</v>
      </c>
      <c r="AZ29" s="3">
        <v>821914.17297842714</v>
      </c>
      <c r="BA29" s="3">
        <v>63738.178871550619</v>
      </c>
      <c r="BB29" s="3">
        <v>21857.079422678024</v>
      </c>
      <c r="BC29" s="3">
        <v>36140.975164759802</v>
      </c>
      <c r="BD29" s="3">
        <v>0</v>
      </c>
      <c r="BE29" s="3">
        <v>171107.1709963032</v>
      </c>
      <c r="BF29" s="3">
        <v>0</v>
      </c>
      <c r="BG29" s="3">
        <v>82952.387664832931</v>
      </c>
      <c r="BH29" s="3">
        <v>201409.79601943435</v>
      </c>
      <c r="BI29" s="3">
        <v>8.1981402948688914E-2</v>
      </c>
      <c r="BJ29" s="3">
        <v>43566.328381148567</v>
      </c>
      <c r="BK29" s="3">
        <v>157415.49793473061</v>
      </c>
      <c r="BL29" s="3">
        <v>0</v>
      </c>
      <c r="BM29" s="3">
        <v>1.3191353199396751</v>
      </c>
      <c r="BN29" s="3">
        <v>194253.77875386906</v>
      </c>
      <c r="BO29" s="3">
        <v>73544.139259925723</v>
      </c>
      <c r="BP29" s="3">
        <v>0</v>
      </c>
      <c r="BQ29" s="3">
        <v>6953238.7474363046</v>
      </c>
      <c r="BR29" s="3">
        <v>44064.609470155818</v>
      </c>
      <c r="BS29" s="3">
        <v>6662.5961245276039</v>
      </c>
      <c r="BT29" s="3">
        <v>299152.83724102331</v>
      </c>
      <c r="BU29" s="3">
        <v>2456672.7926428271</v>
      </c>
      <c r="BV29" s="3">
        <v>53245.590405193638</v>
      </c>
      <c r="BW29" s="3">
        <v>13613.618113849425</v>
      </c>
      <c r="BX29" s="3">
        <v>0</v>
      </c>
      <c r="BY29" s="3">
        <v>402279.59180410381</v>
      </c>
      <c r="BZ29" s="3">
        <v>30892.492123228276</v>
      </c>
      <c r="CA29" s="3">
        <v>24794.42632382872</v>
      </c>
      <c r="CB29" s="3">
        <v>0</v>
      </c>
      <c r="CC29" s="3">
        <v>304464.98116812744</v>
      </c>
      <c r="CD29" s="3">
        <v>89634.761779218257</v>
      </c>
      <c r="CE29" s="3">
        <v>0</v>
      </c>
      <c r="CF29" s="3">
        <v>92791.95716338708</v>
      </c>
      <c r="CG29" s="3">
        <v>52818.742879903548</v>
      </c>
      <c r="CH29" s="3">
        <v>0</v>
      </c>
      <c r="CI29" s="3">
        <v>6.6411618110510984E-12</v>
      </c>
      <c r="CJ29" s="3">
        <v>7.7617391965251984E-13</v>
      </c>
      <c r="CK29" s="3">
        <v>0</v>
      </c>
      <c r="CL29" s="3">
        <v>0</v>
      </c>
      <c r="CM29" s="3">
        <v>6.1593694761203951E-12</v>
      </c>
      <c r="CN29" s="3">
        <v>2.8916166279775857E-13</v>
      </c>
      <c r="CO29" s="3">
        <v>3.5479343676729686E-11</v>
      </c>
      <c r="CP29" s="3">
        <v>3.6470593008395432E-13</v>
      </c>
      <c r="CQ29" s="3">
        <v>2.7395186237669731E-11</v>
      </c>
      <c r="CR29" s="3">
        <v>0</v>
      </c>
      <c r="CS29" s="3">
        <v>1.2629826184980049E-11</v>
      </c>
      <c r="CT29" s="3">
        <v>0</v>
      </c>
      <c r="CU29" s="3">
        <v>4.7934132390728469E-12</v>
      </c>
      <c r="CV29" s="3">
        <v>0</v>
      </c>
      <c r="CW29" s="3">
        <v>0</v>
      </c>
      <c r="CX29" s="3">
        <v>0</v>
      </c>
      <c r="CY29" s="3">
        <v>7.2660481682842986E-12</v>
      </c>
      <c r="CZ29" s="3">
        <v>1875469.4949540831</v>
      </c>
      <c r="DA29" s="3">
        <v>138787.40342879438</v>
      </c>
      <c r="DB29" s="3">
        <v>362127.22792060248</v>
      </c>
      <c r="DC29" s="3">
        <v>17976.057815857104</v>
      </c>
      <c r="DD29" s="3">
        <v>1009603.0007068616</v>
      </c>
      <c r="DE29" s="3">
        <v>70082.735375682867</v>
      </c>
      <c r="DF29" s="3">
        <v>489343.25505511748</v>
      </c>
      <c r="DG29" s="3">
        <v>199350.32213898553</v>
      </c>
      <c r="DH29" s="3">
        <v>149098.19939891557</v>
      </c>
      <c r="DI29" s="3">
        <v>0</v>
      </c>
      <c r="DJ29" s="3">
        <v>576532.91610356607</v>
      </c>
      <c r="DK29" s="3">
        <v>282207.72867500677</v>
      </c>
      <c r="DL29" s="3">
        <v>49278.737689443777</v>
      </c>
      <c r="DM29" s="3">
        <v>63307.01962057819</v>
      </c>
      <c r="DN29" s="3">
        <v>160917.21026245382</v>
      </c>
      <c r="DO29" s="3">
        <v>9.9335580219535128E-7</v>
      </c>
      <c r="DP29" s="3">
        <v>82290.518798324993</v>
      </c>
      <c r="DQ29" s="3">
        <v>76221.157243944835</v>
      </c>
      <c r="DR29" s="3">
        <v>305544.62442051282</v>
      </c>
      <c r="DS29" s="3">
        <v>59097.818220647263</v>
      </c>
      <c r="DT29" s="3">
        <v>601008.68815453153</v>
      </c>
      <c r="DU29" s="3">
        <v>107200.11562919065</v>
      </c>
      <c r="DV29" s="3">
        <v>1884.4005518044498</v>
      </c>
      <c r="DW29" s="3">
        <v>190269.68620129389</v>
      </c>
      <c r="DX29" s="3">
        <v>27449.584824394497</v>
      </c>
      <c r="DY29" s="3">
        <v>757.76262742466486</v>
      </c>
      <c r="DZ29" s="3">
        <v>57986.362953717035</v>
      </c>
      <c r="EA29" s="3">
        <v>0</v>
      </c>
      <c r="EB29" s="3">
        <v>1638916.5807865951</v>
      </c>
      <c r="EC29" s="3">
        <v>1798432.1717269996</v>
      </c>
      <c r="ED29" s="3">
        <v>0</v>
      </c>
      <c r="EE29" s="3">
        <v>0</v>
      </c>
      <c r="EF29" s="3">
        <v>0</v>
      </c>
      <c r="EG29" s="3">
        <v>46067.595219920739</v>
      </c>
      <c r="EH29" s="3">
        <v>996403.05546303815</v>
      </c>
      <c r="EI29" s="3">
        <v>11318434.841168869</v>
      </c>
      <c r="EJ29" s="3">
        <v>21665.718144640538</v>
      </c>
      <c r="EK29" s="3">
        <v>1019668.9727506404</v>
      </c>
      <c r="EL29" s="3">
        <v>104926.26561186049</v>
      </c>
      <c r="EM29" s="3">
        <v>5557040.5665850621</v>
      </c>
      <c r="EN29" s="3">
        <v>567142.99723088776</v>
      </c>
      <c r="EO29" s="3">
        <v>1185386.8067710949</v>
      </c>
      <c r="EP29" s="3">
        <v>457324.60531312611</v>
      </c>
      <c r="EQ29" s="3">
        <v>2511.5388082066474</v>
      </c>
      <c r="ER29" s="3">
        <v>5139.7297303094729</v>
      </c>
      <c r="ES29" s="3">
        <v>109310.77402911552</v>
      </c>
      <c r="ET29" s="3">
        <v>10201.829799205281</v>
      </c>
      <c r="EU29" s="3">
        <v>266613.99114178901</v>
      </c>
      <c r="EV29" s="3">
        <v>334473.5912692073</v>
      </c>
      <c r="EW29" s="3">
        <v>25473633.121608138</v>
      </c>
      <c r="EX29" s="3">
        <v>1535847.8688727841</v>
      </c>
      <c r="EY29" s="3">
        <v>3442191.9049160406</v>
      </c>
      <c r="EZ29" s="3">
        <v>3075890.7271041661</v>
      </c>
      <c r="FA29" s="3">
        <v>41021.389081785012</v>
      </c>
      <c r="FB29" s="3">
        <v>97602.784888790353</v>
      </c>
      <c r="FC29" s="3">
        <v>92769.564576658799</v>
      </c>
      <c r="FD29" s="3">
        <v>83076.601030158694</v>
      </c>
      <c r="FE29" s="3">
        <v>0</v>
      </c>
      <c r="FF29" s="3">
        <v>883330.90628686501</v>
      </c>
      <c r="FG29" s="3">
        <v>1775471.4366537873</v>
      </c>
      <c r="FH29" s="3">
        <v>1317259.7395215689</v>
      </c>
      <c r="FI29" s="3">
        <v>43466.20818209961</v>
      </c>
      <c r="FJ29" s="3">
        <v>2627.1966631649047</v>
      </c>
      <c r="FK29" s="3">
        <v>243090.17008091544</v>
      </c>
      <c r="FL29" s="3">
        <v>127693.85312982644</v>
      </c>
      <c r="FM29" s="3">
        <v>3247102.1937127104</v>
      </c>
      <c r="FN29" s="3">
        <v>21861.801079778063</v>
      </c>
      <c r="FO29" s="3">
        <v>8805.9100227503495</v>
      </c>
      <c r="FP29" s="3">
        <v>44018.305305730748</v>
      </c>
      <c r="FQ29" s="3">
        <v>18839.604959735541</v>
      </c>
      <c r="FR29" s="3">
        <v>42484.127988600711</v>
      </c>
      <c r="FS29" s="3">
        <v>67913.069623638963</v>
      </c>
      <c r="FT29" s="3">
        <v>177355.9922625256</v>
      </c>
      <c r="FU29" s="3">
        <v>35417.745197276672</v>
      </c>
      <c r="FV29" s="3">
        <v>2992419.0273187496</v>
      </c>
      <c r="FW29" s="3">
        <v>30165.102202410213</v>
      </c>
      <c r="FX29" s="3">
        <v>0</v>
      </c>
      <c r="FY29" s="3">
        <v>857383.91218176764</v>
      </c>
      <c r="FZ29" s="3">
        <v>160193.91724318618</v>
      </c>
      <c r="GA29" s="3">
        <v>3087853.6500310493</v>
      </c>
      <c r="GB29" s="3">
        <v>194051.86652677247</v>
      </c>
      <c r="GC29" s="3">
        <v>58831.842363069787</v>
      </c>
      <c r="GD29" s="3">
        <v>332805.30357435805</v>
      </c>
      <c r="GE29" s="3">
        <v>659381.39377068146</v>
      </c>
      <c r="GF29" s="3">
        <v>800561.17090089386</v>
      </c>
      <c r="GG29" s="3">
        <v>2322892.9005328249</v>
      </c>
      <c r="GH29" s="3">
        <v>542897.71525131154</v>
      </c>
      <c r="GI29" s="3">
        <v>35979.722090009622</v>
      </c>
      <c r="GJ29" s="3">
        <v>796.84502594490448</v>
      </c>
      <c r="GK29" s="3">
        <v>50352.849130318864</v>
      </c>
      <c r="GL29" s="3">
        <v>20819.665215523659</v>
      </c>
      <c r="GM29" s="3">
        <v>4.5842766029990915E-12</v>
      </c>
      <c r="GN29" s="3">
        <v>188092.58636972035</v>
      </c>
      <c r="GO29" s="3">
        <v>2616.6234622908582</v>
      </c>
      <c r="GP29" s="3">
        <v>0</v>
      </c>
      <c r="GQ29" s="3">
        <v>0</v>
      </c>
      <c r="GR29" s="3">
        <v>0</v>
      </c>
      <c r="GS29" s="3">
        <v>0</v>
      </c>
      <c r="GT29" s="3">
        <v>0</v>
      </c>
      <c r="GU29" s="3">
        <v>0</v>
      </c>
      <c r="GV29" s="3">
        <v>0</v>
      </c>
      <c r="GW29" s="3">
        <v>0</v>
      </c>
      <c r="GX29" s="3">
        <v>0</v>
      </c>
      <c r="GY29" s="3">
        <v>0</v>
      </c>
      <c r="GZ29" s="3">
        <v>0</v>
      </c>
      <c r="HA29" s="3">
        <v>0</v>
      </c>
      <c r="HB29" s="3">
        <v>1024.544375547244</v>
      </c>
      <c r="HC29" s="3">
        <v>26122.670377932318</v>
      </c>
      <c r="HD29" s="3">
        <v>0</v>
      </c>
      <c r="HE29" s="3">
        <v>0</v>
      </c>
      <c r="HF29" s="3">
        <v>149.40729576404453</v>
      </c>
      <c r="HG29" s="3">
        <v>0</v>
      </c>
      <c r="HH29" s="3">
        <v>94927.684972925126</v>
      </c>
      <c r="HI29" s="3">
        <v>0</v>
      </c>
      <c r="HJ29" s="3">
        <v>0</v>
      </c>
      <c r="HK29" s="3">
        <v>0</v>
      </c>
      <c r="HL29" s="3">
        <v>9181.0519681000369</v>
      </c>
      <c r="HM29" s="3">
        <v>0</v>
      </c>
      <c r="HN29" s="3">
        <v>0</v>
      </c>
      <c r="HO29" s="3">
        <v>0</v>
      </c>
      <c r="HP29" s="3">
        <v>55.315477302419659</v>
      </c>
      <c r="HQ29" s="3">
        <v>10065.402933518712</v>
      </c>
      <c r="HR29" s="3">
        <v>0</v>
      </c>
      <c r="HS29" s="3">
        <v>0</v>
      </c>
      <c r="HT29" s="3">
        <v>0</v>
      </c>
      <c r="HU29" s="3">
        <v>0</v>
      </c>
      <c r="HV29" s="3">
        <v>99.994659753795659</v>
      </c>
      <c r="HW29" s="3">
        <v>4761.9538862298368</v>
      </c>
      <c r="HX29" s="3">
        <v>4533.9350490816969</v>
      </c>
      <c r="HY29" s="3">
        <v>444753.63839771523</v>
      </c>
      <c r="HZ29" s="3">
        <v>483.96424092603678</v>
      </c>
      <c r="IA29" s="3">
        <v>331.89866779590886</v>
      </c>
      <c r="IB29" s="3">
        <v>119753.11686143059</v>
      </c>
      <c r="IC29" s="3">
        <v>49701.082147564317</v>
      </c>
      <c r="ID29" s="3">
        <v>267256.08273443358</v>
      </c>
      <c r="IE29" s="3">
        <v>179.39850184557008</v>
      </c>
      <c r="IF29" s="3">
        <v>6135.8373637525419</v>
      </c>
      <c r="IG29" s="3">
        <v>235810.73071023874</v>
      </c>
      <c r="IH29" s="3">
        <v>69931.146582875401</v>
      </c>
      <c r="II29" s="3">
        <v>58144.723468202959</v>
      </c>
      <c r="IJ29" s="3">
        <v>6121.4876559829927</v>
      </c>
      <c r="IK29" s="3">
        <v>3624.9105067570367</v>
      </c>
      <c r="IL29" s="3">
        <v>1561.676348122779</v>
      </c>
      <c r="IM29" s="3">
        <v>6268.8878990720914</v>
      </c>
      <c r="IN29" s="3">
        <v>11406.899298424438</v>
      </c>
      <c r="IO29" s="3">
        <v>46605.620686084658</v>
      </c>
      <c r="IP29" s="3">
        <v>2339.0191910976764</v>
      </c>
      <c r="IQ29" s="3">
        <v>8370.5090230013247</v>
      </c>
      <c r="IR29" s="3">
        <v>445.64589398522406</v>
      </c>
      <c r="IS29" s="3">
        <v>369.72968895631266</v>
      </c>
      <c r="IT29" s="3">
        <v>62.581865369909316</v>
      </c>
      <c r="IU29" s="3">
        <v>8596.6791911297041</v>
      </c>
      <c r="IV29" s="41">
        <f t="shared" si="18"/>
        <v>147486428.18717808</v>
      </c>
      <c r="IW29" s="42">
        <f t="shared" si="19"/>
        <v>0</v>
      </c>
      <c r="IX29" s="44">
        <f t="shared" si="20"/>
        <v>19472122.092270929</v>
      </c>
      <c r="IY29" s="44">
        <f t="shared" si="21"/>
        <v>6658553.800117881</v>
      </c>
      <c r="IZ29" s="44">
        <f t="shared" si="22"/>
        <v>9236578.2607662193</v>
      </c>
      <c r="JA29" s="44">
        <f t="shared" si="23"/>
        <v>112119174.03402302</v>
      </c>
      <c r="JB29" s="45">
        <f t="shared" si="24"/>
        <v>147486428.18717805</v>
      </c>
      <c r="JC29" s="50">
        <f t="shared" si="25"/>
        <v>0.55056923582329809</v>
      </c>
      <c r="JD29" s="50">
        <f t="shared" si="26"/>
        <v>0.18826889334647109</v>
      </c>
      <c r="JE29" s="50">
        <f t="shared" si="27"/>
        <v>0.26116187083023085</v>
      </c>
    </row>
    <row r="30" spans="1:265">
      <c r="A30" s="47">
        <f t="shared" si="17"/>
        <v>145119723.66354737</v>
      </c>
      <c r="B30" s="6">
        <v>2040</v>
      </c>
      <c r="C30" s="3">
        <v>783740.23113611515</v>
      </c>
      <c r="D30" s="3">
        <v>2473596.5760143055</v>
      </c>
      <c r="E30" s="3">
        <v>42146.686942971428</v>
      </c>
      <c r="F30" s="3">
        <v>0</v>
      </c>
      <c r="G30" s="3">
        <v>162319.92324955788</v>
      </c>
      <c r="H30" s="3">
        <v>1382275.8245611661</v>
      </c>
      <c r="I30" s="3">
        <v>2228278.4877231857</v>
      </c>
      <c r="J30" s="3">
        <v>51712.256504655721</v>
      </c>
      <c r="K30" s="3">
        <v>1480416.9326321066</v>
      </c>
      <c r="L30" s="3">
        <v>35.143658045863894</v>
      </c>
      <c r="M30" s="3">
        <v>16041002.210972168</v>
      </c>
      <c r="N30" s="3">
        <v>0</v>
      </c>
      <c r="O30" s="3">
        <v>0</v>
      </c>
      <c r="P30" s="3">
        <v>0</v>
      </c>
      <c r="Q30" s="3">
        <v>959520.20811144088</v>
      </c>
      <c r="R30" s="3">
        <v>6487.2177184143684</v>
      </c>
      <c r="S30" s="3">
        <v>2592776.3749806266</v>
      </c>
      <c r="T30" s="3">
        <v>1530247.8020101427</v>
      </c>
      <c r="U30" s="3">
        <v>33247.550027600897</v>
      </c>
      <c r="V30" s="3">
        <v>8143668.0357005009</v>
      </c>
      <c r="W30" s="3">
        <v>1085.4996568204226</v>
      </c>
      <c r="X30" s="3">
        <v>373898.61036917602</v>
      </c>
      <c r="Y30" s="3">
        <v>1790113.065629927</v>
      </c>
      <c r="Z30" s="3">
        <v>182468.77246595029</v>
      </c>
      <c r="AA30" s="3">
        <v>0</v>
      </c>
      <c r="AB30" s="3">
        <v>98368.971643096142</v>
      </c>
      <c r="AC30" s="3">
        <v>0</v>
      </c>
      <c r="AD30" s="3">
        <v>358445.27665144228</v>
      </c>
      <c r="AE30" s="3">
        <v>0</v>
      </c>
      <c r="AF30" s="3">
        <v>287296.63987386954</v>
      </c>
      <c r="AG30" s="3">
        <v>18319.623133526267</v>
      </c>
      <c r="AH30" s="3">
        <v>0</v>
      </c>
      <c r="AI30" s="3">
        <v>0</v>
      </c>
      <c r="AJ30" s="3">
        <v>730083.67346549395</v>
      </c>
      <c r="AK30" s="3">
        <v>0</v>
      </c>
      <c r="AL30" s="3">
        <v>307452.90392060234</v>
      </c>
      <c r="AM30" s="3">
        <v>0</v>
      </c>
      <c r="AN30" s="3">
        <v>635303.94549096411</v>
      </c>
      <c r="AO30" s="3">
        <v>0</v>
      </c>
      <c r="AP30" s="3">
        <v>204559.33987712502</v>
      </c>
      <c r="AQ30" s="3">
        <v>204265.7361128362</v>
      </c>
      <c r="AR30" s="3">
        <v>740971.43190247682</v>
      </c>
      <c r="AS30" s="3">
        <v>1054386.7110904385</v>
      </c>
      <c r="AT30" s="3">
        <v>41665.461960028733</v>
      </c>
      <c r="AU30" s="3">
        <v>0</v>
      </c>
      <c r="AV30" s="3">
        <v>44840.955146910623</v>
      </c>
      <c r="AW30" s="3">
        <v>1216231.9547232266</v>
      </c>
      <c r="AX30" s="3">
        <v>0</v>
      </c>
      <c r="AY30" s="3">
        <v>54928.084283841097</v>
      </c>
      <c r="AZ30" s="3">
        <v>830965.61994975561</v>
      </c>
      <c r="BA30" s="3">
        <v>62389.79508145748</v>
      </c>
      <c r="BB30" s="3">
        <v>21334.802393978483</v>
      </c>
      <c r="BC30" s="3">
        <v>36076.49182834645</v>
      </c>
      <c r="BD30" s="3">
        <v>0</v>
      </c>
      <c r="BE30" s="3">
        <v>161245.79199571244</v>
      </c>
      <c r="BF30" s="3">
        <v>0</v>
      </c>
      <c r="BG30" s="3">
        <v>83900.065035189531</v>
      </c>
      <c r="BH30" s="3">
        <v>203022.41573896684</v>
      </c>
      <c r="BI30" s="3">
        <v>8.1638185358505699E-2</v>
      </c>
      <c r="BJ30" s="3">
        <v>41385.979585526664</v>
      </c>
      <c r="BK30" s="3">
        <v>162261.92790326546</v>
      </c>
      <c r="BL30" s="3">
        <v>0</v>
      </c>
      <c r="BM30" s="3">
        <v>1.3146468395844269</v>
      </c>
      <c r="BN30" s="3">
        <v>197912.06797503569</v>
      </c>
      <c r="BO30" s="3">
        <v>72608.260287750236</v>
      </c>
      <c r="BP30" s="3">
        <v>0</v>
      </c>
      <c r="BQ30" s="3">
        <v>6841805.5032789577</v>
      </c>
      <c r="BR30" s="3">
        <v>44181.259580999285</v>
      </c>
      <c r="BS30" s="3">
        <v>5532.1948695377268</v>
      </c>
      <c r="BT30" s="3">
        <v>299173.25652413385</v>
      </c>
      <c r="BU30" s="3">
        <v>2450017.5416971878</v>
      </c>
      <c r="BV30" s="3">
        <v>51956.705718386438</v>
      </c>
      <c r="BW30" s="3">
        <v>12722.723605739257</v>
      </c>
      <c r="BX30" s="3">
        <v>0</v>
      </c>
      <c r="BY30" s="3">
        <v>429777.74686334323</v>
      </c>
      <c r="BZ30" s="3">
        <v>30985.169137085144</v>
      </c>
      <c r="CA30" s="3">
        <v>23449.228404143447</v>
      </c>
      <c r="CB30" s="3">
        <v>0</v>
      </c>
      <c r="CC30" s="3">
        <v>301452.68658933596</v>
      </c>
      <c r="CD30" s="3">
        <v>94256.738718807203</v>
      </c>
      <c r="CE30" s="3">
        <v>0</v>
      </c>
      <c r="CF30" s="3">
        <v>93977.258257993279</v>
      </c>
      <c r="CG30" s="3">
        <v>52227.549924054067</v>
      </c>
      <c r="CH30" s="3">
        <v>0</v>
      </c>
      <c r="CI30" s="3">
        <v>6.6425348555376797E-12</v>
      </c>
      <c r="CJ30" s="3">
        <v>7.7633437159231757E-13</v>
      </c>
      <c r="CK30" s="3">
        <v>0</v>
      </c>
      <c r="CL30" s="3">
        <v>0</v>
      </c>
      <c r="CM30" s="3">
        <v>6.16060543745745E-12</v>
      </c>
      <c r="CN30" s="3">
        <v>2.8921771184637317E-13</v>
      </c>
      <c r="CO30" s="3">
        <v>3.5267792812839469E-11</v>
      </c>
      <c r="CP30" s="3">
        <v>3.6250359328153938E-13</v>
      </c>
      <c r="CQ30" s="3">
        <v>2.7397499932244613E-11</v>
      </c>
      <c r="CR30" s="3">
        <v>0</v>
      </c>
      <c r="CS30" s="3">
        <v>1.2615228886163606E-11</v>
      </c>
      <c r="CT30" s="3">
        <v>0</v>
      </c>
      <c r="CU30" s="3">
        <v>4.7943096562026641E-12</v>
      </c>
      <c r="CV30" s="3">
        <v>0</v>
      </c>
      <c r="CW30" s="3">
        <v>0</v>
      </c>
      <c r="CX30" s="3">
        <v>0</v>
      </c>
      <c r="CY30" s="3">
        <v>7.2202802750801006E-12</v>
      </c>
      <c r="CZ30" s="3">
        <v>1889425.1071208022</v>
      </c>
      <c r="DA30" s="3">
        <v>136088.45574547158</v>
      </c>
      <c r="DB30" s="3">
        <v>367150.66368560522</v>
      </c>
      <c r="DC30" s="3">
        <v>17782.579191355166</v>
      </c>
      <c r="DD30" s="3">
        <v>1083214.7272884697</v>
      </c>
      <c r="DE30" s="3">
        <v>70919.218465272992</v>
      </c>
      <c r="DF30" s="3">
        <v>433128.64976707712</v>
      </c>
      <c r="DG30" s="3">
        <v>176449.42474779871</v>
      </c>
      <c r="DH30" s="3">
        <v>149049.74257871835</v>
      </c>
      <c r="DI30" s="3">
        <v>0</v>
      </c>
      <c r="DJ30" s="3">
        <v>581134.84946265852</v>
      </c>
      <c r="DK30" s="3">
        <v>285349.50658629776</v>
      </c>
      <c r="DL30" s="3">
        <v>50568.013573123651</v>
      </c>
      <c r="DM30" s="3">
        <v>62804.612397427998</v>
      </c>
      <c r="DN30" s="3">
        <v>162113.7507029376</v>
      </c>
      <c r="DO30" s="3">
        <v>9.425516626855341E-9</v>
      </c>
      <c r="DP30" s="3">
        <v>77914.094531291994</v>
      </c>
      <c r="DQ30" s="3">
        <v>80582.491197740805</v>
      </c>
      <c r="DR30" s="3">
        <v>303957.48408962175</v>
      </c>
      <c r="DS30" s="3">
        <v>60011.213082557457</v>
      </c>
      <c r="DT30" s="3">
        <v>605616.27391416405</v>
      </c>
      <c r="DU30" s="3">
        <v>107887.23542363444</v>
      </c>
      <c r="DV30" s="3">
        <v>1990.2684985352003</v>
      </c>
      <c r="DW30" s="3">
        <v>192300.55929946288</v>
      </c>
      <c r="DX30" s="3">
        <v>27145.722765288199</v>
      </c>
      <c r="DY30" s="3">
        <v>701.0028693299264</v>
      </c>
      <c r="DZ30" s="3">
        <v>64209.624861264128</v>
      </c>
      <c r="EA30" s="3">
        <v>0</v>
      </c>
      <c r="EB30" s="3">
        <v>1646554.2455170623</v>
      </c>
      <c r="EC30" s="3">
        <v>1811765.6810298748</v>
      </c>
      <c r="ED30" s="3">
        <v>0</v>
      </c>
      <c r="EE30" s="3">
        <v>0</v>
      </c>
      <c r="EF30" s="3">
        <v>0</v>
      </c>
      <c r="EG30" s="3">
        <v>44431.623786380726</v>
      </c>
      <c r="EH30" s="3">
        <v>1100412.9844691905</v>
      </c>
      <c r="EI30" s="3">
        <v>11020191.99128025</v>
      </c>
      <c r="EJ30" s="3">
        <v>21328.629303410642</v>
      </c>
      <c r="EK30" s="3">
        <v>1003794.3573087443</v>
      </c>
      <c r="EL30" s="3">
        <v>103384.39445205669</v>
      </c>
      <c r="EM30" s="3">
        <v>5107223.7974118041</v>
      </c>
      <c r="EN30" s="3">
        <v>603152.6544357622</v>
      </c>
      <c r="EO30" s="3">
        <v>1202983.430849202</v>
      </c>
      <c r="EP30" s="3">
        <v>441463.32778550044</v>
      </c>
      <c r="EQ30" s="3">
        <v>2338.702126864092</v>
      </c>
      <c r="ER30" s="3">
        <v>4817.3058416341783</v>
      </c>
      <c r="ES30" s="3">
        <v>105293.67464252134</v>
      </c>
      <c r="ET30" s="3">
        <v>10096.202302784097</v>
      </c>
      <c r="EU30" s="3">
        <v>253822.14327808059</v>
      </c>
      <c r="EV30" s="3">
        <v>313640.41225003102</v>
      </c>
      <c r="EW30" s="3">
        <v>23493872.952547744</v>
      </c>
      <c r="EX30" s="3">
        <v>1655545.7571853057</v>
      </c>
      <c r="EY30" s="3">
        <v>3682828.9308840446</v>
      </c>
      <c r="EZ30" s="3">
        <v>3023710.3338186359</v>
      </c>
      <c r="FA30" s="3">
        <v>38107.536129240812</v>
      </c>
      <c r="FB30" s="3">
        <v>91115.155503324408</v>
      </c>
      <c r="FC30" s="3">
        <v>85881.56385541051</v>
      </c>
      <c r="FD30" s="3">
        <v>79254.460151521635</v>
      </c>
      <c r="FE30" s="3">
        <v>0</v>
      </c>
      <c r="FF30" s="3">
        <v>824444.68196398311</v>
      </c>
      <c r="FG30" s="3">
        <v>1924281.7626724062</v>
      </c>
      <c r="FH30" s="3">
        <v>1311224.3457087451</v>
      </c>
      <c r="FI30" s="3">
        <v>47893.144959460617</v>
      </c>
      <c r="FJ30" s="3">
        <v>2656.4823401083863</v>
      </c>
      <c r="FK30" s="3">
        <v>241473.20329863561</v>
      </c>
      <c r="FL30" s="3">
        <v>126620.18603192888</v>
      </c>
      <c r="FM30" s="3">
        <v>3255636.1619172795</v>
      </c>
      <c r="FN30" s="3">
        <v>31613.6725131575</v>
      </c>
      <c r="FO30" s="3">
        <v>8777.3181504905024</v>
      </c>
      <c r="FP30" s="3">
        <v>42845.441866198402</v>
      </c>
      <c r="FQ30" s="3">
        <v>18323.977299431943</v>
      </c>
      <c r="FR30" s="3">
        <v>47387.326174996277</v>
      </c>
      <c r="FS30" s="3">
        <v>75479.554124360293</v>
      </c>
      <c r="FT30" s="3">
        <v>174152.53750039559</v>
      </c>
      <c r="FU30" s="3">
        <v>35129.942536782844</v>
      </c>
      <c r="FV30" s="3">
        <v>2936414.7271745852</v>
      </c>
      <c r="FW30" s="3">
        <v>31340.700028014748</v>
      </c>
      <c r="FX30" s="3">
        <v>0</v>
      </c>
      <c r="FY30" s="3">
        <v>890197.2780702227</v>
      </c>
      <c r="FZ30" s="3">
        <v>154257.86534731602</v>
      </c>
      <c r="GA30" s="3">
        <v>3129096.9148598281</v>
      </c>
      <c r="GB30" s="3">
        <v>192749.62920683314</v>
      </c>
      <c r="GC30" s="3">
        <v>59112.596965672208</v>
      </c>
      <c r="GD30" s="3">
        <v>334893.28316078836</v>
      </c>
      <c r="GE30" s="3">
        <v>649156.1915973163</v>
      </c>
      <c r="GF30" s="3">
        <v>899836.40401334735</v>
      </c>
      <c r="GG30" s="3">
        <v>2366182.1676514619</v>
      </c>
      <c r="GH30" s="3">
        <v>711988.14527369174</v>
      </c>
      <c r="GI30" s="3">
        <v>37409.986365376215</v>
      </c>
      <c r="GJ30" s="3">
        <v>144.50059595806084</v>
      </c>
      <c r="GK30" s="3">
        <v>46483.809479802469</v>
      </c>
      <c r="GL30" s="3">
        <v>18688.193883488311</v>
      </c>
      <c r="GM30" s="3">
        <v>4.6033289336993863E-12</v>
      </c>
      <c r="GN30" s="3">
        <v>206151.18457451314</v>
      </c>
      <c r="GO30" s="3">
        <v>2862.5840953766647</v>
      </c>
      <c r="GP30" s="3">
        <v>0</v>
      </c>
      <c r="GQ30" s="3">
        <v>0</v>
      </c>
      <c r="GR30" s="3">
        <v>0</v>
      </c>
      <c r="GS30" s="3">
        <v>0</v>
      </c>
      <c r="GT30" s="3">
        <v>0</v>
      </c>
      <c r="GU30" s="3">
        <v>0</v>
      </c>
      <c r="GV30" s="3">
        <v>0</v>
      </c>
      <c r="GW30" s="3">
        <v>0</v>
      </c>
      <c r="GX30" s="3">
        <v>0</v>
      </c>
      <c r="GY30" s="3">
        <v>0</v>
      </c>
      <c r="GZ30" s="3">
        <v>0</v>
      </c>
      <c r="HA30" s="3">
        <v>0</v>
      </c>
      <c r="HB30" s="3">
        <v>1141.4563564630125</v>
      </c>
      <c r="HC30" s="3">
        <v>28749.881235856901</v>
      </c>
      <c r="HD30" s="3">
        <v>0</v>
      </c>
      <c r="HE30" s="3">
        <v>0</v>
      </c>
      <c r="HF30" s="3">
        <v>143.0155657901168</v>
      </c>
      <c r="HG30" s="3">
        <v>0</v>
      </c>
      <c r="HH30" s="3">
        <v>90866.624062392802</v>
      </c>
      <c r="HI30" s="3">
        <v>0</v>
      </c>
      <c r="HJ30" s="3">
        <v>0</v>
      </c>
      <c r="HK30" s="3">
        <v>0</v>
      </c>
      <c r="HL30" s="3">
        <v>8788.2812889902398</v>
      </c>
      <c r="HM30" s="3">
        <v>0</v>
      </c>
      <c r="HN30" s="3">
        <v>0</v>
      </c>
      <c r="HO30" s="3">
        <v>0</v>
      </c>
      <c r="HP30" s="3">
        <v>55.31631175889396</v>
      </c>
      <c r="HQ30" s="3">
        <v>10065.554775217361</v>
      </c>
      <c r="HR30" s="3">
        <v>0</v>
      </c>
      <c r="HS30" s="3">
        <v>0</v>
      </c>
      <c r="HT30" s="3">
        <v>0</v>
      </c>
      <c r="HU30" s="3">
        <v>0</v>
      </c>
      <c r="HV30" s="3">
        <v>101.89317813766311</v>
      </c>
      <c r="HW30" s="3">
        <v>4858.1910193769945</v>
      </c>
      <c r="HX30" s="3">
        <v>4597.6083040020767</v>
      </c>
      <c r="HY30" s="3">
        <v>440854.61650774936</v>
      </c>
      <c r="HZ30" s="3">
        <v>491.97018062021573</v>
      </c>
      <c r="IA30" s="3">
        <v>337.86474181296489</v>
      </c>
      <c r="IB30" s="3">
        <v>115567.71419420425</v>
      </c>
      <c r="IC30" s="3">
        <v>47614.300008507991</v>
      </c>
      <c r="ID30" s="3">
        <v>263108.71506526938</v>
      </c>
      <c r="IE30" s="3">
        <v>175.90946507702796</v>
      </c>
      <c r="IF30" s="3">
        <v>6124.0994408563338</v>
      </c>
      <c r="IG30" s="3">
        <v>239066.95249934879</v>
      </c>
      <c r="IH30" s="3">
        <v>70759.625966936175</v>
      </c>
      <c r="II30" s="3">
        <v>57255.18687200472</v>
      </c>
      <c r="IJ30" s="3">
        <v>6184.9931157964984</v>
      </c>
      <c r="IK30" s="3">
        <v>3696.5026468789752</v>
      </c>
      <c r="IL30" s="3">
        <v>1577.8916067850839</v>
      </c>
      <c r="IM30" s="3">
        <v>6371.5270033166134</v>
      </c>
      <c r="IN30" s="3">
        <v>11649.966886346305</v>
      </c>
      <c r="IO30" s="3">
        <v>48812.104931367328</v>
      </c>
      <c r="IP30" s="3">
        <v>2361.8267603944173</v>
      </c>
      <c r="IQ30" s="3">
        <v>8495.5726712299602</v>
      </c>
      <c r="IR30" s="3">
        <v>448.53419083521021</v>
      </c>
      <c r="IS30" s="3">
        <v>387.24714882357068</v>
      </c>
      <c r="IT30" s="3">
        <v>63.083523085872244</v>
      </c>
      <c r="IU30" s="3">
        <v>8757.9180574892307</v>
      </c>
      <c r="IV30" s="41">
        <f t="shared" si="18"/>
        <v>145119723.66354737</v>
      </c>
      <c r="IW30" s="42">
        <f t="shared" si="19"/>
        <v>0</v>
      </c>
      <c r="IX30" s="44">
        <f t="shared" si="20"/>
        <v>19727550.686162855</v>
      </c>
      <c r="IY30" s="44">
        <f t="shared" si="21"/>
        <v>6926204.6525339372</v>
      </c>
      <c r="IZ30" s="44">
        <f t="shared" si="22"/>
        <v>9947966.0536638573</v>
      </c>
      <c r="JA30" s="44">
        <f t="shared" si="23"/>
        <v>108518002.2711868</v>
      </c>
      <c r="JB30" s="45">
        <f t="shared" si="24"/>
        <v>145119723.66354746</v>
      </c>
      <c r="JC30" s="50">
        <f t="shared" si="25"/>
        <v>0.53897876754726359</v>
      </c>
      <c r="JD30" s="50">
        <f t="shared" si="26"/>
        <v>0.1892316642238456</v>
      </c>
      <c r="JE30" s="50">
        <f t="shared" si="27"/>
        <v>0.27178956822889083</v>
      </c>
    </row>
    <row r="31" spans="1:265">
      <c r="A31" s="47">
        <f t="shared" si="17"/>
        <v>142815743.86308008</v>
      </c>
      <c r="B31" s="6">
        <v>2041</v>
      </c>
      <c r="C31" s="3">
        <v>775355.95033389539</v>
      </c>
      <c r="D31" s="3">
        <v>2596330.0281803454</v>
      </c>
      <c r="E31" s="3">
        <v>35557.970014948543</v>
      </c>
      <c r="F31" s="3">
        <v>0</v>
      </c>
      <c r="G31" s="3">
        <v>158274.10053547297</v>
      </c>
      <c r="H31" s="3">
        <v>1358622.5496327856</v>
      </c>
      <c r="I31" s="3">
        <v>2179952.755660376</v>
      </c>
      <c r="J31" s="3">
        <v>55515.254764646234</v>
      </c>
      <c r="K31" s="3">
        <v>1489519.2239281181</v>
      </c>
      <c r="L31" s="3">
        <v>29.302034699834728</v>
      </c>
      <c r="M31" s="3">
        <v>15562322.851447493</v>
      </c>
      <c r="N31" s="3">
        <v>0</v>
      </c>
      <c r="O31" s="3">
        <v>0</v>
      </c>
      <c r="P31" s="3">
        <v>0</v>
      </c>
      <c r="Q31" s="3">
        <v>971263.71963801724</v>
      </c>
      <c r="R31" s="3">
        <v>6420.3077658692546</v>
      </c>
      <c r="S31" s="3">
        <v>2476546.3045961116</v>
      </c>
      <c r="T31" s="3">
        <v>1477396.4842206636</v>
      </c>
      <c r="U31" s="3">
        <v>32100.795098514627</v>
      </c>
      <c r="V31" s="3">
        <v>8161077.6015938269</v>
      </c>
      <c r="W31" s="3">
        <v>1087.7646997419952</v>
      </c>
      <c r="X31" s="3">
        <v>374715.26026906178</v>
      </c>
      <c r="Y31" s="3">
        <v>1793502.6448495321</v>
      </c>
      <c r="Z31" s="3">
        <v>198362.4089797792</v>
      </c>
      <c r="AA31" s="3">
        <v>0</v>
      </c>
      <c r="AB31" s="3">
        <v>98783.244224245762</v>
      </c>
      <c r="AC31" s="3">
        <v>0</v>
      </c>
      <c r="AD31" s="3">
        <v>337399.16367914528</v>
      </c>
      <c r="AE31" s="3">
        <v>0</v>
      </c>
      <c r="AF31" s="3">
        <v>302945.72963579936</v>
      </c>
      <c r="AG31" s="3">
        <v>19418.731166110978</v>
      </c>
      <c r="AH31" s="3">
        <v>0</v>
      </c>
      <c r="AI31" s="3">
        <v>0</v>
      </c>
      <c r="AJ31" s="3">
        <v>735644.05304981302</v>
      </c>
      <c r="AK31" s="3">
        <v>0</v>
      </c>
      <c r="AL31" s="3">
        <v>308638.83181102236</v>
      </c>
      <c r="AM31" s="3">
        <v>0</v>
      </c>
      <c r="AN31" s="3">
        <v>640652.63477803196</v>
      </c>
      <c r="AO31" s="3">
        <v>0</v>
      </c>
      <c r="AP31" s="3">
        <v>205543.76425631315</v>
      </c>
      <c r="AQ31" s="3">
        <v>205745.73298204195</v>
      </c>
      <c r="AR31" s="3">
        <v>691656.34658453171</v>
      </c>
      <c r="AS31" s="3">
        <v>1102644.1867663621</v>
      </c>
      <c r="AT31" s="3">
        <v>42047.665502418757</v>
      </c>
      <c r="AU31" s="3">
        <v>0</v>
      </c>
      <c r="AV31" s="3">
        <v>45252.28796536586</v>
      </c>
      <c r="AW31" s="3">
        <v>1236212.2869301261</v>
      </c>
      <c r="AX31" s="3">
        <v>0</v>
      </c>
      <c r="AY31" s="3">
        <v>44454.392221464339</v>
      </c>
      <c r="AZ31" s="3">
        <v>838588.19242606184</v>
      </c>
      <c r="BA31" s="3">
        <v>60793.61916241618</v>
      </c>
      <c r="BB31" s="3">
        <v>20812.186937008584</v>
      </c>
      <c r="BC31" s="3">
        <v>36013.386323744751</v>
      </c>
      <c r="BD31" s="3">
        <v>0</v>
      </c>
      <c r="BE31" s="3">
        <v>151143.31818812713</v>
      </c>
      <c r="BF31" s="3">
        <v>0</v>
      </c>
      <c r="BG31" s="3">
        <v>84943.80517738116</v>
      </c>
      <c r="BH31" s="3">
        <v>204095.51187054924</v>
      </c>
      <c r="BI31" s="3">
        <v>8.1207383924711926E-2</v>
      </c>
      <c r="BJ31" s="3">
        <v>39202.375177233771</v>
      </c>
      <c r="BK31" s="3">
        <v>166746.00359491719</v>
      </c>
      <c r="BL31" s="3">
        <v>0</v>
      </c>
      <c r="BM31" s="3">
        <v>1.3098197337399691</v>
      </c>
      <c r="BN31" s="3">
        <v>201318.30683204974</v>
      </c>
      <c r="BO31" s="3">
        <v>72079.072807921708</v>
      </c>
      <c r="BP31" s="3">
        <v>0</v>
      </c>
      <c r="BQ31" s="3">
        <v>6732677.3253886849</v>
      </c>
      <c r="BR31" s="3">
        <v>44314.940363342088</v>
      </c>
      <c r="BS31" s="3">
        <v>4495.8725530074817</v>
      </c>
      <c r="BT31" s="3">
        <v>299017.41688517295</v>
      </c>
      <c r="BU31" s="3">
        <v>2443413.4630304556</v>
      </c>
      <c r="BV31" s="3">
        <v>50921.068089323388</v>
      </c>
      <c r="BW31" s="3">
        <v>11805.424051870888</v>
      </c>
      <c r="BX31" s="3">
        <v>0</v>
      </c>
      <c r="BY31" s="3">
        <v>456478.63422090275</v>
      </c>
      <c r="BZ31" s="3">
        <v>31088.788615962367</v>
      </c>
      <c r="CA31" s="3">
        <v>22304.412369161651</v>
      </c>
      <c r="CB31" s="3">
        <v>0</v>
      </c>
      <c r="CC31" s="3">
        <v>298294.26855827362</v>
      </c>
      <c r="CD31" s="3">
        <v>98891.188072365971</v>
      </c>
      <c r="CE31" s="3">
        <v>0</v>
      </c>
      <c r="CF31" s="3">
        <v>95129.395547415275</v>
      </c>
      <c r="CG31" s="3">
        <v>51790.172707665224</v>
      </c>
      <c r="CH31" s="3">
        <v>0</v>
      </c>
      <c r="CI31" s="3">
        <v>1.0531858067016006E-11</v>
      </c>
      <c r="CJ31" s="3">
        <v>1.2302053072399043E-12</v>
      </c>
      <c r="CK31" s="3">
        <v>0</v>
      </c>
      <c r="CL31" s="3">
        <v>0</v>
      </c>
      <c r="CM31" s="3">
        <v>9.3819442481357598E-12</v>
      </c>
      <c r="CN31" s="3">
        <v>4.2085725025709688E-13</v>
      </c>
      <c r="CO31" s="3">
        <v>3.8863790726528861E-11</v>
      </c>
      <c r="CP31" s="3">
        <v>3.9688140828019347E-13</v>
      </c>
      <c r="CQ31" s="3">
        <v>4.1630793024158522E-11</v>
      </c>
      <c r="CR31" s="3">
        <v>0</v>
      </c>
      <c r="CS31" s="3">
        <v>1.9510828941468363E-11</v>
      </c>
      <c r="CT31" s="3">
        <v>0</v>
      </c>
      <c r="CU31" s="3">
        <v>7.3309214615515765E-12</v>
      </c>
      <c r="CV31" s="3">
        <v>0</v>
      </c>
      <c r="CW31" s="3">
        <v>0</v>
      </c>
      <c r="CX31" s="3">
        <v>0</v>
      </c>
      <c r="CY31" s="3">
        <v>7.7142052718752964E-12</v>
      </c>
      <c r="CZ31" s="3">
        <v>1904887.8880433433</v>
      </c>
      <c r="DA31" s="3">
        <v>133923.85393542037</v>
      </c>
      <c r="DB31" s="3">
        <v>371816.76775958954</v>
      </c>
      <c r="DC31" s="3">
        <v>17647.492003935207</v>
      </c>
      <c r="DD31" s="3">
        <v>1155903.2892751361</v>
      </c>
      <c r="DE31" s="3">
        <v>71742.063243620069</v>
      </c>
      <c r="DF31" s="3">
        <v>377551.33835370117</v>
      </c>
      <c r="DG31" s="3">
        <v>153808.15030614458</v>
      </c>
      <c r="DH31" s="3">
        <v>149147.81152311683</v>
      </c>
      <c r="DI31" s="3">
        <v>0</v>
      </c>
      <c r="DJ31" s="3">
        <v>586149.05661266937</v>
      </c>
      <c r="DK31" s="3">
        <v>288641.07167199382</v>
      </c>
      <c r="DL31" s="3">
        <v>51894.653814510479</v>
      </c>
      <c r="DM31" s="3">
        <v>62325.622058910689</v>
      </c>
      <c r="DN31" s="3">
        <v>163410.2689023526</v>
      </c>
      <c r="DO31" s="3">
        <v>4.4186769268673582E-11</v>
      </c>
      <c r="DP31" s="3">
        <v>73619.699645787157</v>
      </c>
      <c r="DQ31" s="3">
        <v>85043.322642122701</v>
      </c>
      <c r="DR31" s="3">
        <v>302550.14895094291</v>
      </c>
      <c r="DS31" s="3">
        <v>60974.132100892864</v>
      </c>
      <c r="DT31" s="3">
        <v>610204.13071428146</v>
      </c>
      <c r="DU31" s="3">
        <v>108620.74462792928</v>
      </c>
      <c r="DV31" s="3">
        <v>2097.9379227556919</v>
      </c>
      <c r="DW31" s="3">
        <v>194349.11472194782</v>
      </c>
      <c r="DX31" s="3">
        <v>26876.191306980149</v>
      </c>
      <c r="DY31" s="3">
        <v>654.35767872967813</v>
      </c>
      <c r="DZ31" s="3">
        <v>70239.619089093758</v>
      </c>
      <c r="EA31" s="3">
        <v>0</v>
      </c>
      <c r="EB31" s="3">
        <v>1654649.6488618576</v>
      </c>
      <c r="EC31" s="3">
        <v>1825685.1730641341</v>
      </c>
      <c r="ED31" s="3">
        <v>0</v>
      </c>
      <c r="EE31" s="3">
        <v>0</v>
      </c>
      <c r="EF31" s="3">
        <v>0</v>
      </c>
      <c r="EG31" s="3">
        <v>42865.91440874464</v>
      </c>
      <c r="EH31" s="3">
        <v>1199155.4382538311</v>
      </c>
      <c r="EI31" s="3">
        <v>10767370.551383169</v>
      </c>
      <c r="EJ31" s="3">
        <v>21056.906250361153</v>
      </c>
      <c r="EK31" s="3">
        <v>990867.1984215636</v>
      </c>
      <c r="EL31" s="3">
        <v>102136.04591566601</v>
      </c>
      <c r="EM31" s="3">
        <v>4682992.1119383313</v>
      </c>
      <c r="EN31" s="3">
        <v>640627.23017147393</v>
      </c>
      <c r="EO31" s="3">
        <v>1208860.3599674599</v>
      </c>
      <c r="EP31" s="3">
        <v>421883.117229358</v>
      </c>
      <c r="EQ31" s="3">
        <v>2175.5542503281572</v>
      </c>
      <c r="ER31" s="3">
        <v>4510.5368883718756</v>
      </c>
      <c r="ES31" s="3">
        <v>99804.98807526521</v>
      </c>
      <c r="ET31" s="3">
        <v>9856.7884112447191</v>
      </c>
      <c r="EU31" s="3">
        <v>240528.29227087108</v>
      </c>
      <c r="EV31" s="3">
        <v>292278.27676822507</v>
      </c>
      <c r="EW31" s="3">
        <v>21666803.214920726</v>
      </c>
      <c r="EX31" s="3">
        <v>1780793.5895734986</v>
      </c>
      <c r="EY31" s="3">
        <v>3911979.3761683153</v>
      </c>
      <c r="EZ31" s="3">
        <v>2927855.0479587447</v>
      </c>
      <c r="FA31" s="3">
        <v>35485.014808023043</v>
      </c>
      <c r="FB31" s="3">
        <v>85265.060944691184</v>
      </c>
      <c r="FC31" s="3">
        <v>78798.765288752533</v>
      </c>
      <c r="FD31" s="3">
        <v>75507.416505933492</v>
      </c>
      <c r="FE31" s="3">
        <v>0</v>
      </c>
      <c r="FF31" s="3">
        <v>772366.56944291829</v>
      </c>
      <c r="FG31" s="3">
        <v>2074080.5575386612</v>
      </c>
      <c r="FH31" s="3">
        <v>1305348.2672141076</v>
      </c>
      <c r="FI31" s="3">
        <v>52471.345579915636</v>
      </c>
      <c r="FJ31" s="3">
        <v>2683.2844289567856</v>
      </c>
      <c r="FK31" s="3">
        <v>240254.57162523048</v>
      </c>
      <c r="FL31" s="3">
        <v>123783.48512772996</v>
      </c>
      <c r="FM31" s="3">
        <v>3266984.2522798716</v>
      </c>
      <c r="FN31" s="3">
        <v>43849.678202410432</v>
      </c>
      <c r="FO31" s="3">
        <v>8741.7452491126296</v>
      </c>
      <c r="FP31" s="3">
        <v>41553.360653895274</v>
      </c>
      <c r="FQ31" s="3">
        <v>17848.94086427219</v>
      </c>
      <c r="FR31" s="3">
        <v>52344.992582476378</v>
      </c>
      <c r="FS31" s="3">
        <v>83174.648937879436</v>
      </c>
      <c r="FT31" s="3">
        <v>170275.29382758267</v>
      </c>
      <c r="FU31" s="3">
        <v>34773.219185522605</v>
      </c>
      <c r="FV31" s="3">
        <v>2877705.8138438137</v>
      </c>
      <c r="FW31" s="3">
        <v>32456.665244072112</v>
      </c>
      <c r="FX31" s="3">
        <v>0</v>
      </c>
      <c r="FY31" s="3">
        <v>923660.25142286695</v>
      </c>
      <c r="FZ31" s="3">
        <v>148149.57076407556</v>
      </c>
      <c r="GA31" s="3">
        <v>3168095.931763974</v>
      </c>
      <c r="GB31" s="3">
        <v>190789.83038964783</v>
      </c>
      <c r="GC31" s="3">
        <v>59236.084246473241</v>
      </c>
      <c r="GD31" s="3">
        <v>335728.16058155312</v>
      </c>
      <c r="GE31" s="3">
        <v>633556.45564081566</v>
      </c>
      <c r="GF31" s="3">
        <v>1012407.5755090357</v>
      </c>
      <c r="GG31" s="3">
        <v>2389626.0059599811</v>
      </c>
      <c r="GH31" s="3">
        <v>916534.52764412656</v>
      </c>
      <c r="GI31" s="3">
        <v>38776.84553771733</v>
      </c>
      <c r="GJ31" s="3">
        <v>3.8156075091412545</v>
      </c>
      <c r="GK31" s="3">
        <v>42470.999764734188</v>
      </c>
      <c r="GL31" s="3">
        <v>16617.556152441855</v>
      </c>
      <c r="GM31" s="3">
        <v>4.6093674948126057E-12</v>
      </c>
      <c r="GN31" s="3">
        <v>223160.04494348212</v>
      </c>
      <c r="GO31" s="3">
        <v>3105.7801313242444</v>
      </c>
      <c r="GP31" s="3">
        <v>0</v>
      </c>
      <c r="GQ31" s="3">
        <v>0</v>
      </c>
      <c r="GR31" s="3">
        <v>0</v>
      </c>
      <c r="GS31" s="3">
        <v>0</v>
      </c>
      <c r="GT31" s="3">
        <v>0</v>
      </c>
      <c r="GU31" s="3">
        <v>0</v>
      </c>
      <c r="GV31" s="3">
        <v>0</v>
      </c>
      <c r="GW31" s="3">
        <v>0</v>
      </c>
      <c r="GX31" s="3">
        <v>0</v>
      </c>
      <c r="GY31" s="3">
        <v>0</v>
      </c>
      <c r="GZ31" s="3">
        <v>0</v>
      </c>
      <c r="HA31" s="3">
        <v>0</v>
      </c>
      <c r="HB31" s="3">
        <v>1261.5370834065679</v>
      </c>
      <c r="HC31" s="3">
        <v>31467.846020767487</v>
      </c>
      <c r="HD31" s="3">
        <v>0</v>
      </c>
      <c r="HE31" s="3">
        <v>0</v>
      </c>
      <c r="HF31" s="3">
        <v>136.78046064119084</v>
      </c>
      <c r="HG31" s="3">
        <v>0</v>
      </c>
      <c r="HH31" s="3">
        <v>86905.076573317652</v>
      </c>
      <c r="HI31" s="3">
        <v>0</v>
      </c>
      <c r="HJ31" s="3">
        <v>0</v>
      </c>
      <c r="HK31" s="3">
        <v>0</v>
      </c>
      <c r="HL31" s="3">
        <v>8405.1351774998093</v>
      </c>
      <c r="HM31" s="3">
        <v>0</v>
      </c>
      <c r="HN31" s="3">
        <v>0</v>
      </c>
      <c r="HO31" s="3">
        <v>0</v>
      </c>
      <c r="HP31" s="3">
        <v>55.240769555603372</v>
      </c>
      <c r="HQ31" s="3">
        <v>10051.808844573883</v>
      </c>
      <c r="HR31" s="3">
        <v>0</v>
      </c>
      <c r="HS31" s="3">
        <v>0</v>
      </c>
      <c r="HT31" s="3">
        <v>0</v>
      </c>
      <c r="HU31" s="3">
        <v>0</v>
      </c>
      <c r="HV31" s="3">
        <v>103.10116012790465</v>
      </c>
      <c r="HW31" s="3">
        <v>4919.5917351318794</v>
      </c>
      <c r="HX31" s="3">
        <v>4667.0082903020057</v>
      </c>
      <c r="HY31" s="3">
        <v>436153.63302531542</v>
      </c>
      <c r="HZ31" s="3">
        <v>497.71403907146157</v>
      </c>
      <c r="IA31" s="3">
        <v>342.41108223793697</v>
      </c>
      <c r="IB31" s="3">
        <v>112212.35726693083</v>
      </c>
      <c r="IC31" s="3">
        <v>45925.263785355179</v>
      </c>
      <c r="ID31" s="3">
        <v>259281.73443410284</v>
      </c>
      <c r="IE31" s="3">
        <v>174.01414455301253</v>
      </c>
      <c r="IF31" s="3">
        <v>6167.6220579090323</v>
      </c>
      <c r="IG31" s="3">
        <v>243160.55191965285</v>
      </c>
      <c r="IH31" s="3">
        <v>71793.371279414714</v>
      </c>
      <c r="II31" s="3">
        <v>56430.939894312658</v>
      </c>
      <c r="IJ31" s="3">
        <v>6270.3517977176816</v>
      </c>
      <c r="IK31" s="3">
        <v>3768.4523008008555</v>
      </c>
      <c r="IL31" s="3">
        <v>1599.6806684955188</v>
      </c>
      <c r="IM31" s="3">
        <v>6482.8734743691384</v>
      </c>
      <c r="IN31" s="3">
        <v>11875.579097253853</v>
      </c>
      <c r="IO31" s="3">
        <v>50926.772635372712</v>
      </c>
      <c r="IP31" s="3">
        <v>2393.7937274305355</v>
      </c>
      <c r="IQ31" s="3">
        <v>8628.111936870002</v>
      </c>
      <c r="IR31" s="3">
        <v>453.29632563945745</v>
      </c>
      <c r="IS31" s="3">
        <v>404.03910498323177</v>
      </c>
      <c r="IT31" s="3">
        <v>63.839837048308283</v>
      </c>
      <c r="IU31" s="3">
        <v>8925.9898620621152</v>
      </c>
      <c r="IV31" s="41">
        <f t="shared" si="18"/>
        <v>142815743.86308008</v>
      </c>
      <c r="IW31" s="42">
        <f t="shared" si="19"/>
        <v>0</v>
      </c>
      <c r="IX31" s="44">
        <f t="shared" si="20"/>
        <v>19973008.537401963</v>
      </c>
      <c r="IY31" s="44">
        <f t="shared" si="21"/>
        <v>7178422.3005003436</v>
      </c>
      <c r="IZ31" s="44">
        <f t="shared" si="22"/>
        <v>10685558.225829139</v>
      </c>
      <c r="JA31" s="44">
        <f t="shared" si="23"/>
        <v>104978754.79934859</v>
      </c>
      <c r="JB31" s="45">
        <f t="shared" si="24"/>
        <v>142815743.86308002</v>
      </c>
      <c r="JC31" s="50">
        <f t="shared" si="25"/>
        <v>0.52786992389272969</v>
      </c>
      <c r="JD31" s="50">
        <f t="shared" si="26"/>
        <v>0.18971970228416518</v>
      </c>
      <c r="JE31" s="50">
        <f t="shared" si="27"/>
        <v>0.28241037382310513</v>
      </c>
    </row>
    <row r="32" spans="1:265">
      <c r="A32" s="47">
        <f t="shared" si="17"/>
        <v>140781448.8718859</v>
      </c>
      <c r="B32" s="6">
        <v>2042</v>
      </c>
      <c r="C32" s="3">
        <v>766064.72017869307</v>
      </c>
      <c r="D32" s="3">
        <v>2717577.0706873261</v>
      </c>
      <c r="E32" s="3">
        <v>29425.228170163558</v>
      </c>
      <c r="F32" s="3">
        <v>0</v>
      </c>
      <c r="G32" s="3">
        <v>154402.32234340505</v>
      </c>
      <c r="H32" s="3">
        <v>1335344.0033290689</v>
      </c>
      <c r="I32" s="3">
        <v>2134123.9830060047</v>
      </c>
      <c r="J32" s="3">
        <v>59348.62386384252</v>
      </c>
      <c r="K32" s="3">
        <v>1498372.6663498315</v>
      </c>
      <c r="L32" s="3">
        <v>24.12403719346495</v>
      </c>
      <c r="M32" s="3">
        <v>15109381.140930464</v>
      </c>
      <c r="N32" s="3">
        <v>0</v>
      </c>
      <c r="O32" s="3">
        <v>0</v>
      </c>
      <c r="P32" s="3">
        <v>0</v>
      </c>
      <c r="Q32" s="3">
        <v>983379.27420521225</v>
      </c>
      <c r="R32" s="3">
        <v>6350.6820346564182</v>
      </c>
      <c r="S32" s="3">
        <v>2372990.9808444278</v>
      </c>
      <c r="T32" s="3">
        <v>1429827.1682711691</v>
      </c>
      <c r="U32" s="3">
        <v>31048.194106373085</v>
      </c>
      <c r="V32" s="3">
        <v>8182269.1693807747</v>
      </c>
      <c r="W32" s="3">
        <v>1090.5434672904214</v>
      </c>
      <c r="X32" s="3">
        <v>375701.7158202267</v>
      </c>
      <c r="Y32" s="3">
        <v>1797307.6013839883</v>
      </c>
      <c r="Z32" s="3">
        <v>213337.46717432607</v>
      </c>
      <c r="AA32" s="3">
        <v>0</v>
      </c>
      <c r="AB32" s="3">
        <v>99162.102396603907</v>
      </c>
      <c r="AC32" s="3">
        <v>0</v>
      </c>
      <c r="AD32" s="3">
        <v>316871.02981797024</v>
      </c>
      <c r="AE32" s="3">
        <v>0</v>
      </c>
      <c r="AF32" s="3">
        <v>318576.38350612164</v>
      </c>
      <c r="AG32" s="3">
        <v>20545.733629523475</v>
      </c>
      <c r="AH32" s="3">
        <v>0</v>
      </c>
      <c r="AI32" s="3">
        <v>0</v>
      </c>
      <c r="AJ32" s="3">
        <v>741332.87041917746</v>
      </c>
      <c r="AK32" s="3">
        <v>0</v>
      </c>
      <c r="AL32" s="3">
        <v>309998.97448437195</v>
      </c>
      <c r="AM32" s="3">
        <v>0</v>
      </c>
      <c r="AN32" s="3">
        <v>646052.8427243937</v>
      </c>
      <c r="AO32" s="3">
        <v>0</v>
      </c>
      <c r="AP32" s="3">
        <v>206719.89169338677</v>
      </c>
      <c r="AQ32" s="3">
        <v>207311.62715472927</v>
      </c>
      <c r="AR32" s="3">
        <v>640617.76225208968</v>
      </c>
      <c r="AS32" s="3">
        <v>1152125.5895929476</v>
      </c>
      <c r="AT32" s="3">
        <v>42428.845662040585</v>
      </c>
      <c r="AU32" s="3">
        <v>0</v>
      </c>
      <c r="AV32" s="3">
        <v>45662.51940494265</v>
      </c>
      <c r="AW32" s="3">
        <v>1255480.0564999871</v>
      </c>
      <c r="AX32" s="3">
        <v>0</v>
      </c>
      <c r="AY32" s="3">
        <v>34898.345154815564</v>
      </c>
      <c r="AZ32" s="3">
        <v>846190.35481073707</v>
      </c>
      <c r="BA32" s="3">
        <v>59317.650727357533</v>
      </c>
      <c r="BB32" s="3">
        <v>20366.705104484645</v>
      </c>
      <c r="BC32" s="3">
        <v>35975.18024775356</v>
      </c>
      <c r="BD32" s="3">
        <v>0</v>
      </c>
      <c r="BE32" s="3">
        <v>140549.50798672743</v>
      </c>
      <c r="BF32" s="3">
        <v>0</v>
      </c>
      <c r="BG32" s="3">
        <v>86100.118999175262</v>
      </c>
      <c r="BH32" s="3">
        <v>205053.27514574662</v>
      </c>
      <c r="BI32" s="3">
        <v>8.0695687128454555E-2</v>
      </c>
      <c r="BJ32" s="3">
        <v>37064.134837949387</v>
      </c>
      <c r="BK32" s="3">
        <v>171220.07493333318</v>
      </c>
      <c r="BL32" s="3">
        <v>0</v>
      </c>
      <c r="BM32" s="3">
        <v>1.3036449415767681</v>
      </c>
      <c r="BN32" s="3">
        <v>204485.52814849667</v>
      </c>
      <c r="BO32" s="3">
        <v>72051.929553241775</v>
      </c>
      <c r="BP32" s="3">
        <v>0</v>
      </c>
      <c r="BQ32" s="3">
        <v>6628466.983766837</v>
      </c>
      <c r="BR32" s="3">
        <v>44459.761189296783</v>
      </c>
      <c r="BS32" s="3">
        <v>3565.1928909426533</v>
      </c>
      <c r="BT32" s="3">
        <v>298652.19360417227</v>
      </c>
      <c r="BU32" s="3">
        <v>2437094.7570275087</v>
      </c>
      <c r="BV32" s="3">
        <v>50158.467836612428</v>
      </c>
      <c r="BW32" s="3">
        <v>10873.403199454149</v>
      </c>
      <c r="BX32" s="3">
        <v>0</v>
      </c>
      <c r="BY32" s="3">
        <v>482170.10385373479</v>
      </c>
      <c r="BZ32" s="3">
        <v>31198.767079519868</v>
      </c>
      <c r="CA32" s="3">
        <v>21322.51742710729</v>
      </c>
      <c r="CB32" s="3">
        <v>0</v>
      </c>
      <c r="CC32" s="3">
        <v>295113.0425573971</v>
      </c>
      <c r="CD32" s="3">
        <v>103533.99028107451</v>
      </c>
      <c r="CE32" s="3">
        <v>0</v>
      </c>
      <c r="CF32" s="3">
        <v>96255.186633753765</v>
      </c>
      <c r="CG32" s="3">
        <v>51489.573203576729</v>
      </c>
      <c r="CH32" s="3">
        <v>0</v>
      </c>
      <c r="CI32" s="3">
        <v>1.0530171333509221E-11</v>
      </c>
      <c r="CJ32" s="3">
        <v>1.2300090916393237E-12</v>
      </c>
      <c r="CK32" s="3">
        <v>0</v>
      </c>
      <c r="CL32" s="3">
        <v>0</v>
      </c>
      <c r="CM32" s="3">
        <v>9.3802349382472506E-12</v>
      </c>
      <c r="CN32" s="3">
        <v>4.2076874290434284E-13</v>
      </c>
      <c r="CO32" s="3">
        <v>3.8486839652345313E-11</v>
      </c>
      <c r="CP32" s="3">
        <v>3.9295882411184814E-13</v>
      </c>
      <c r="CQ32" s="3">
        <v>4.1589316189893218E-11</v>
      </c>
      <c r="CR32" s="3">
        <v>0</v>
      </c>
      <c r="CS32" s="3">
        <v>1.9343993128691699E-11</v>
      </c>
      <c r="CT32" s="3">
        <v>0</v>
      </c>
      <c r="CU32" s="3">
        <v>7.32835172618017E-12</v>
      </c>
      <c r="CV32" s="3">
        <v>0</v>
      </c>
      <c r="CW32" s="3">
        <v>0</v>
      </c>
      <c r="CX32" s="3">
        <v>0</v>
      </c>
      <c r="CY32" s="3">
        <v>7.6327957574119264E-12</v>
      </c>
      <c r="CZ32" s="3">
        <v>1922609.4387685098</v>
      </c>
      <c r="DA32" s="3">
        <v>132382.163881129</v>
      </c>
      <c r="DB32" s="3">
        <v>376259.04257449944</v>
      </c>
      <c r="DC32" s="3">
        <v>17581.100179852183</v>
      </c>
      <c r="DD32" s="3">
        <v>1226905.7379417159</v>
      </c>
      <c r="DE32" s="3">
        <v>72583.092436958454</v>
      </c>
      <c r="DF32" s="3">
        <v>324064.69819099968</v>
      </c>
      <c r="DG32" s="3">
        <v>132018.58064023472</v>
      </c>
      <c r="DH32" s="3">
        <v>149378.7491665486</v>
      </c>
      <c r="DI32" s="3">
        <v>0</v>
      </c>
      <c r="DJ32" s="3">
        <v>591623.44454011775</v>
      </c>
      <c r="DK32" s="3">
        <v>292005.07474679506</v>
      </c>
      <c r="DL32" s="3">
        <v>53257.347747035928</v>
      </c>
      <c r="DM32" s="3">
        <v>61863.2001359489</v>
      </c>
      <c r="DN32" s="3">
        <v>164789.43741919898</v>
      </c>
      <c r="DO32" s="3">
        <v>9.4937862992588731E-14</v>
      </c>
      <c r="DP32" s="3">
        <v>69395.426619657374</v>
      </c>
      <c r="DQ32" s="3">
        <v>89628.238844055799</v>
      </c>
      <c r="DR32" s="3">
        <v>301314.5918824618</v>
      </c>
      <c r="DS32" s="3">
        <v>62002.438400346058</v>
      </c>
      <c r="DT32" s="3">
        <v>614777.84668416739</v>
      </c>
      <c r="DU32" s="3">
        <v>109408.20209175553</v>
      </c>
      <c r="DV32" s="3">
        <v>2207.801779876349</v>
      </c>
      <c r="DW32" s="3">
        <v>196397.49208048047</v>
      </c>
      <c r="DX32" s="3">
        <v>26631.673518948224</v>
      </c>
      <c r="DY32" s="3">
        <v>617.65622430840995</v>
      </c>
      <c r="DZ32" s="3">
        <v>75968.344016007628</v>
      </c>
      <c r="EA32" s="3">
        <v>0</v>
      </c>
      <c r="EB32" s="3">
        <v>1662908.9653268147</v>
      </c>
      <c r="EC32" s="3">
        <v>1839863.1264670126</v>
      </c>
      <c r="ED32" s="3">
        <v>0</v>
      </c>
      <c r="EE32" s="3">
        <v>0</v>
      </c>
      <c r="EF32" s="3">
        <v>0</v>
      </c>
      <c r="EG32" s="3">
        <v>41432.797600392456</v>
      </c>
      <c r="EH32" s="3">
        <v>1296684.4814359422</v>
      </c>
      <c r="EI32" s="3">
        <v>10545953.659799684</v>
      </c>
      <c r="EJ32" s="3">
        <v>20822.789076479519</v>
      </c>
      <c r="EK32" s="3">
        <v>979626.82507396897</v>
      </c>
      <c r="EL32" s="3">
        <v>101050.70437557992</v>
      </c>
      <c r="EM32" s="3">
        <v>4295493.0350544387</v>
      </c>
      <c r="EN32" s="3">
        <v>678346.34075163014</v>
      </c>
      <c r="EO32" s="3">
        <v>1204616.4503706899</v>
      </c>
      <c r="EP32" s="3">
        <v>399771.9013333628</v>
      </c>
      <c r="EQ32" s="3">
        <v>2025.0617763020102</v>
      </c>
      <c r="ER32" s="3">
        <v>4225.0238812633124</v>
      </c>
      <c r="ES32" s="3">
        <v>93459.251039673429</v>
      </c>
      <c r="ET32" s="3">
        <v>9521.4163971081434</v>
      </c>
      <c r="EU32" s="3">
        <v>227259.25069290987</v>
      </c>
      <c r="EV32" s="3">
        <v>271536.54103007203</v>
      </c>
      <c r="EW32" s="3">
        <v>20035982.763277367</v>
      </c>
      <c r="EX32" s="3">
        <v>1905193.0008632133</v>
      </c>
      <c r="EY32" s="3">
        <v>4117486.6928801732</v>
      </c>
      <c r="EZ32" s="3">
        <v>2797880.5626833225</v>
      </c>
      <c r="FA32" s="3">
        <v>33177.838229090368</v>
      </c>
      <c r="FB32" s="3">
        <v>80098.914620429641</v>
      </c>
      <c r="FC32" s="3">
        <v>72083.573207441746</v>
      </c>
      <c r="FD32" s="3">
        <v>71936.052348667901</v>
      </c>
      <c r="FE32" s="3">
        <v>0</v>
      </c>
      <c r="FF32" s="3">
        <v>726704.3099632588</v>
      </c>
      <c r="FG32" s="3">
        <v>2217413.2634911556</v>
      </c>
      <c r="FH32" s="3">
        <v>1296812.8959510392</v>
      </c>
      <c r="FI32" s="3">
        <v>57013.457519413081</v>
      </c>
      <c r="FJ32" s="3">
        <v>2711.909766075597</v>
      </c>
      <c r="FK32" s="3">
        <v>239028.98229701573</v>
      </c>
      <c r="FL32" s="3">
        <v>123173.52391896384</v>
      </c>
      <c r="FM32" s="3">
        <v>3283751.2128820769</v>
      </c>
      <c r="FN32" s="3">
        <v>58455.926913238618</v>
      </c>
      <c r="FO32" s="3">
        <v>8700.009671625141</v>
      </c>
      <c r="FP32" s="3">
        <v>40652.222677160637</v>
      </c>
      <c r="FQ32" s="3">
        <v>17417.034436040427</v>
      </c>
      <c r="FR32" s="3">
        <v>57824.345053155797</v>
      </c>
      <c r="FS32" s="3">
        <v>91106.773150186331</v>
      </c>
      <c r="FT32" s="3">
        <v>166312.27349219826</v>
      </c>
      <c r="FU32" s="3">
        <v>34444.217461208224</v>
      </c>
      <c r="FV32" s="3">
        <v>2813485.5653165365</v>
      </c>
      <c r="FW32" s="3">
        <v>32840.090700665081</v>
      </c>
      <c r="FX32" s="3">
        <v>0</v>
      </c>
      <c r="FY32" s="3">
        <v>956975.4813426343</v>
      </c>
      <c r="FZ32" s="3">
        <v>142279.05038921908</v>
      </c>
      <c r="GA32" s="3">
        <v>3208342.9738335926</v>
      </c>
      <c r="GB32" s="3">
        <v>188549.38451353926</v>
      </c>
      <c r="GC32" s="3">
        <v>59303.102085417217</v>
      </c>
      <c r="GD32" s="3">
        <v>336099.89545534184</v>
      </c>
      <c r="GE32" s="3">
        <v>614074.0406988957</v>
      </c>
      <c r="GF32" s="3">
        <v>1134831.5199764136</v>
      </c>
      <c r="GG32" s="3">
        <v>2393211.8731670566</v>
      </c>
      <c r="GH32" s="3">
        <v>1144565.7092728324</v>
      </c>
      <c r="GI32" s="3">
        <v>40113.351440703947</v>
      </c>
      <c r="GJ32" s="3">
        <v>4.5877105672754097E-4</v>
      </c>
      <c r="GK32" s="3">
        <v>38475.548690514785</v>
      </c>
      <c r="GL32" s="3">
        <v>14689.280439328961</v>
      </c>
      <c r="GM32" s="3">
        <v>4.5559929510760234E-12</v>
      </c>
      <c r="GN32" s="3">
        <v>240026.02465165919</v>
      </c>
      <c r="GO32" s="3">
        <v>3348.7587359180584</v>
      </c>
      <c r="GP32" s="3">
        <v>0</v>
      </c>
      <c r="GQ32" s="3">
        <v>0</v>
      </c>
      <c r="GR32" s="3">
        <v>0</v>
      </c>
      <c r="GS32" s="3">
        <v>0</v>
      </c>
      <c r="GT32" s="3">
        <v>0</v>
      </c>
      <c r="GU32" s="3">
        <v>0</v>
      </c>
      <c r="GV32" s="3">
        <v>0</v>
      </c>
      <c r="GW32" s="3">
        <v>0</v>
      </c>
      <c r="GX32" s="3">
        <v>0</v>
      </c>
      <c r="GY32" s="3">
        <v>0</v>
      </c>
      <c r="GZ32" s="3">
        <v>0</v>
      </c>
      <c r="HA32" s="3">
        <v>0</v>
      </c>
      <c r="HB32" s="3">
        <v>1391.3857585013361</v>
      </c>
      <c r="HC32" s="3">
        <v>34369.866079643085</v>
      </c>
      <c r="HD32" s="3">
        <v>0</v>
      </c>
      <c r="HE32" s="3">
        <v>0</v>
      </c>
      <c r="HF32" s="3">
        <v>131.1169228314489</v>
      </c>
      <c r="HG32" s="3">
        <v>0</v>
      </c>
      <c r="HH32" s="3">
        <v>83306.681124696959</v>
      </c>
      <c r="HI32" s="3">
        <v>0</v>
      </c>
      <c r="HJ32" s="3">
        <v>0</v>
      </c>
      <c r="HK32" s="3">
        <v>0</v>
      </c>
      <c r="HL32" s="3">
        <v>8057.1117781735093</v>
      </c>
      <c r="HM32" s="3">
        <v>0</v>
      </c>
      <c r="HN32" s="3">
        <v>0</v>
      </c>
      <c r="HO32" s="3">
        <v>0</v>
      </c>
      <c r="HP32" s="3">
        <v>55.398178280558504</v>
      </c>
      <c r="HQ32" s="3">
        <v>10080.451501554362</v>
      </c>
      <c r="HR32" s="3">
        <v>0</v>
      </c>
      <c r="HS32" s="3">
        <v>0</v>
      </c>
      <c r="HT32" s="3">
        <v>0</v>
      </c>
      <c r="HU32" s="3">
        <v>0</v>
      </c>
      <c r="HV32" s="3">
        <v>103.06931644660078</v>
      </c>
      <c r="HW32" s="3">
        <v>4926.2953739512714</v>
      </c>
      <c r="HX32" s="3">
        <v>4707.892629840987</v>
      </c>
      <c r="HY32" s="3">
        <v>431578.18523994373</v>
      </c>
      <c r="HZ32" s="3">
        <v>499.59944080015896</v>
      </c>
      <c r="IA32" s="3">
        <v>344.5907476623824</v>
      </c>
      <c r="IB32" s="3">
        <v>109679.37325466263</v>
      </c>
      <c r="IC32" s="3">
        <v>44632.330144922518</v>
      </c>
      <c r="ID32" s="3">
        <v>256268.33602930739</v>
      </c>
      <c r="IE32" s="3">
        <v>173.47167668437041</v>
      </c>
      <c r="IF32" s="3">
        <v>6230.1041302827853</v>
      </c>
      <c r="IG32" s="3">
        <v>247138.74552428265</v>
      </c>
      <c r="IH32" s="3">
        <v>72780.102629948524</v>
      </c>
      <c r="II32" s="3">
        <v>55780.63388139641</v>
      </c>
      <c r="IJ32" s="3">
        <v>6354.1005110960696</v>
      </c>
      <c r="IK32" s="3">
        <v>3829.8932084829944</v>
      </c>
      <c r="IL32" s="3">
        <v>1621.0568195367741</v>
      </c>
      <c r="IM32" s="3">
        <v>6575.237611808323</v>
      </c>
      <c r="IN32" s="3">
        <v>12049.309653183669</v>
      </c>
      <c r="IO32" s="3">
        <v>52892.311168751476</v>
      </c>
      <c r="IP32" s="3">
        <v>2425.5757258937756</v>
      </c>
      <c r="IQ32" s="3">
        <v>8728.2852166307712</v>
      </c>
      <c r="IR32" s="3">
        <v>458.24283412617797</v>
      </c>
      <c r="IS32" s="3">
        <v>419.65018764634755</v>
      </c>
      <c r="IT32" s="3">
        <v>64.607565616910676</v>
      </c>
      <c r="IU32" s="3">
        <v>9072.9707378262465</v>
      </c>
      <c r="IV32" s="41">
        <f t="shared" si="18"/>
        <v>140781448.8718859</v>
      </c>
      <c r="IW32" s="42">
        <f t="shared" si="19"/>
        <v>0</v>
      </c>
      <c r="IX32" s="44">
        <f t="shared" si="20"/>
        <v>20226120.148421668</v>
      </c>
      <c r="IY32" s="44">
        <f t="shared" si="21"/>
        <v>7429790.1834515072</v>
      </c>
      <c r="IZ32" s="44">
        <f t="shared" si="22"/>
        <v>11424433.581097843</v>
      </c>
      <c r="JA32" s="44">
        <f t="shared" si="23"/>
        <v>101701104.95891505</v>
      </c>
      <c r="JB32" s="45">
        <f t="shared" si="24"/>
        <v>140781448.87188607</v>
      </c>
      <c r="JC32" s="50">
        <f t="shared" si="25"/>
        <v>0.51755225576990094</v>
      </c>
      <c r="JD32" s="50">
        <f t="shared" si="26"/>
        <v>0.19011578301350393</v>
      </c>
      <c r="JE32" s="50">
        <f t="shared" si="27"/>
        <v>0.2923319612165951</v>
      </c>
    </row>
    <row r="33" spans="1:265">
      <c r="A33" s="47">
        <f t="shared" si="17"/>
        <v>139022519.08500102</v>
      </c>
      <c r="B33" s="6">
        <v>2043</v>
      </c>
      <c r="C33" s="3">
        <v>755509.45777344727</v>
      </c>
      <c r="D33" s="3">
        <v>2834912.1002314128</v>
      </c>
      <c r="E33" s="3">
        <v>23797.240203442638</v>
      </c>
      <c r="F33" s="3">
        <v>0</v>
      </c>
      <c r="G33" s="3">
        <v>150692.31148093301</v>
      </c>
      <c r="H33" s="3">
        <v>1311706.7356494083</v>
      </c>
      <c r="I33" s="3">
        <v>2090447.8364019752</v>
      </c>
      <c r="J33" s="3">
        <v>63163.934697329729</v>
      </c>
      <c r="K33" s="3">
        <v>1506120.6186349259</v>
      </c>
      <c r="L33" s="3">
        <v>19.47641387418437</v>
      </c>
      <c r="M33" s="3">
        <v>14678678.280087102</v>
      </c>
      <c r="N33" s="3">
        <v>0</v>
      </c>
      <c r="O33" s="3">
        <v>0</v>
      </c>
      <c r="P33" s="3">
        <v>0</v>
      </c>
      <c r="Q33" s="3">
        <v>995820.83514053968</v>
      </c>
      <c r="R33" s="3">
        <v>6276.6552754819331</v>
      </c>
      <c r="S33" s="3">
        <v>2283860.6807909682</v>
      </c>
      <c r="T33" s="3">
        <v>1388622.5027037724</v>
      </c>
      <c r="U33" s="3">
        <v>30146.251515775013</v>
      </c>
      <c r="V33" s="3">
        <v>8207989.4963498069</v>
      </c>
      <c r="W33" s="3">
        <v>1093.9370594978102</v>
      </c>
      <c r="X33" s="3">
        <v>376891.7371930551</v>
      </c>
      <c r="Y33" s="3">
        <v>1801679.2072778225</v>
      </c>
      <c r="Z33" s="3">
        <v>227233.09841272677</v>
      </c>
      <c r="AA33" s="3">
        <v>0</v>
      </c>
      <c r="AB33" s="3">
        <v>99507.375667116416</v>
      </c>
      <c r="AC33" s="3">
        <v>0</v>
      </c>
      <c r="AD33" s="3">
        <v>296727.87576349085</v>
      </c>
      <c r="AE33" s="3">
        <v>0</v>
      </c>
      <c r="AF33" s="3">
        <v>333958.91594781092</v>
      </c>
      <c r="AG33" s="3">
        <v>21685.703272184637</v>
      </c>
      <c r="AH33" s="3">
        <v>0</v>
      </c>
      <c r="AI33" s="3">
        <v>0</v>
      </c>
      <c r="AJ33" s="3">
        <v>747145.99908732902</v>
      </c>
      <c r="AK33" s="3">
        <v>0</v>
      </c>
      <c r="AL33" s="3">
        <v>311538.43889097817</v>
      </c>
      <c r="AM33" s="3">
        <v>0</v>
      </c>
      <c r="AN33" s="3">
        <v>651501.36238623364</v>
      </c>
      <c r="AO33" s="3">
        <v>0</v>
      </c>
      <c r="AP33" s="3">
        <v>208060.13538498516</v>
      </c>
      <c r="AQ33" s="3">
        <v>208949.76276433669</v>
      </c>
      <c r="AR33" s="3">
        <v>588155.33209893166</v>
      </c>
      <c r="AS33" s="3">
        <v>1202646.8432106732</v>
      </c>
      <c r="AT33" s="3">
        <v>42809.359029492371</v>
      </c>
      <c r="AU33" s="3">
        <v>0</v>
      </c>
      <c r="AV33" s="3">
        <v>46072.033233424037</v>
      </c>
      <c r="AW33" s="3">
        <v>1273859.0174361516</v>
      </c>
      <c r="AX33" s="3">
        <v>0</v>
      </c>
      <c r="AY33" s="3">
        <v>26476.174578316324</v>
      </c>
      <c r="AZ33" s="3">
        <v>853779.21885806613</v>
      </c>
      <c r="BA33" s="3">
        <v>57963.654122099113</v>
      </c>
      <c r="BB33" s="3">
        <v>19963.910328850765</v>
      </c>
      <c r="BC33" s="3">
        <v>35943.987367000125</v>
      </c>
      <c r="BD33" s="3">
        <v>0</v>
      </c>
      <c r="BE33" s="3">
        <v>129511.2021142443</v>
      </c>
      <c r="BF33" s="3">
        <v>0</v>
      </c>
      <c r="BG33" s="3">
        <v>87297.102116199283</v>
      </c>
      <c r="BH33" s="3">
        <v>206158.44441738675</v>
      </c>
      <c r="BI33" s="3">
        <v>8.0066597814163323E-2</v>
      </c>
      <c r="BJ33" s="3">
        <v>34968.233522711475</v>
      </c>
      <c r="BK33" s="3">
        <v>175685.67123493474</v>
      </c>
      <c r="BL33" s="3">
        <v>0</v>
      </c>
      <c r="BM33" s="3">
        <v>1.2955104612829635</v>
      </c>
      <c r="BN33" s="3">
        <v>207398.53414341755</v>
      </c>
      <c r="BO33" s="3">
        <v>72549.311310201912</v>
      </c>
      <c r="BP33" s="3">
        <v>0</v>
      </c>
      <c r="BQ33" s="3">
        <v>6529315.3927646913</v>
      </c>
      <c r="BR33" s="3">
        <v>44600.12342496487</v>
      </c>
      <c r="BS33" s="3">
        <v>2749.4440467771642</v>
      </c>
      <c r="BT33" s="3">
        <v>298179.49043908372</v>
      </c>
      <c r="BU33" s="3">
        <v>2430701.2662639259</v>
      </c>
      <c r="BV33" s="3">
        <v>49646.258769199303</v>
      </c>
      <c r="BW33" s="3">
        <v>9938.1127160258529</v>
      </c>
      <c r="BX33" s="3">
        <v>0</v>
      </c>
      <c r="BY33" s="3">
        <v>506413.03372231364</v>
      </c>
      <c r="BZ33" s="3">
        <v>31304.04291005469</v>
      </c>
      <c r="CA33" s="3">
        <v>20489.529748465997</v>
      </c>
      <c r="CB33" s="3">
        <v>0</v>
      </c>
      <c r="CC33" s="3">
        <v>291941.90726966417</v>
      </c>
      <c r="CD33" s="3">
        <v>108144.26053965022</v>
      </c>
      <c r="CE33" s="3">
        <v>0</v>
      </c>
      <c r="CF33" s="3">
        <v>97322.155714369728</v>
      </c>
      <c r="CG33" s="3">
        <v>51342.731724519283</v>
      </c>
      <c r="CH33" s="3">
        <v>0</v>
      </c>
      <c r="CI33" s="3">
        <v>1.4937433361757557E-11</v>
      </c>
      <c r="CJ33" s="3">
        <v>1.7394691797122034E-12</v>
      </c>
      <c r="CK33" s="3">
        <v>0</v>
      </c>
      <c r="CL33" s="3">
        <v>0</v>
      </c>
      <c r="CM33" s="3">
        <v>1.2779561460952379E-11</v>
      </c>
      <c r="CN33" s="3">
        <v>5.4739237773304171E-13</v>
      </c>
      <c r="CO33" s="3">
        <v>4.2454253121283275E-11</v>
      </c>
      <c r="CP33" s="3">
        <v>4.3023300000121072E-13</v>
      </c>
      <c r="CQ33" s="3">
        <v>5.655724390093912E-11</v>
      </c>
      <c r="CR33" s="3">
        <v>0</v>
      </c>
      <c r="CS33" s="3">
        <v>2.6511808051719488E-11</v>
      </c>
      <c r="CT33" s="3">
        <v>0</v>
      </c>
      <c r="CU33" s="3">
        <v>1.0082600944626476E-11</v>
      </c>
      <c r="CV33" s="3">
        <v>0</v>
      </c>
      <c r="CW33" s="3">
        <v>0</v>
      </c>
      <c r="CX33" s="3">
        <v>0</v>
      </c>
      <c r="CY33" s="3">
        <v>8.1162472156606473E-12</v>
      </c>
      <c r="CZ33" s="3">
        <v>1941724.3522215891</v>
      </c>
      <c r="DA33" s="3">
        <v>131378.69706049701</v>
      </c>
      <c r="DB33" s="3">
        <v>380319.33606253652</v>
      </c>
      <c r="DC33" s="3">
        <v>17572.141556960207</v>
      </c>
      <c r="DD33" s="3">
        <v>1294325.9328772055</v>
      </c>
      <c r="DE33" s="3">
        <v>73419.57552654887</v>
      </c>
      <c r="DF33" s="3">
        <v>274091.28622511297</v>
      </c>
      <c r="DG33" s="3">
        <v>111660.24184457306</v>
      </c>
      <c r="DH33" s="3">
        <v>149687.66929852293</v>
      </c>
      <c r="DI33" s="3">
        <v>0</v>
      </c>
      <c r="DJ33" s="3">
        <v>597417.03938606137</v>
      </c>
      <c r="DK33" s="3">
        <v>295280.72125997947</v>
      </c>
      <c r="DL33" s="3">
        <v>54635.749269916261</v>
      </c>
      <c r="DM33" s="3">
        <v>61393.259310841648</v>
      </c>
      <c r="DN33" s="3">
        <v>166181.49932071174</v>
      </c>
      <c r="DO33" s="3">
        <v>8.6362569670575463E-17</v>
      </c>
      <c r="DP33" s="3">
        <v>65217.328684055305</v>
      </c>
      <c r="DQ33" s="3">
        <v>94327.569425687165</v>
      </c>
      <c r="DR33" s="3">
        <v>300198.81490131409</v>
      </c>
      <c r="DS33" s="3">
        <v>63092.011776209358</v>
      </c>
      <c r="DT33" s="3">
        <v>619182.24616090977</v>
      </c>
      <c r="DU33" s="3">
        <v>110227.70206407837</v>
      </c>
      <c r="DV33" s="3">
        <v>2319.4871398202231</v>
      </c>
      <c r="DW33" s="3">
        <v>198369.18287331355</v>
      </c>
      <c r="DX33" s="3">
        <v>26424.462302342996</v>
      </c>
      <c r="DY33" s="3">
        <v>590.00447750084254</v>
      </c>
      <c r="DZ33" s="3">
        <v>81351.659846707189</v>
      </c>
      <c r="EA33" s="3">
        <v>0</v>
      </c>
      <c r="EB33" s="3">
        <v>1671810.8809192998</v>
      </c>
      <c r="EC33" s="3">
        <v>1854845.8817028478</v>
      </c>
      <c r="ED33" s="3">
        <v>0</v>
      </c>
      <c r="EE33" s="3">
        <v>0</v>
      </c>
      <c r="EF33" s="3">
        <v>0</v>
      </c>
      <c r="EG33" s="3">
        <v>40215.280330150781</v>
      </c>
      <c r="EH33" s="3">
        <v>1390996.3629268354</v>
      </c>
      <c r="EI33" s="3">
        <v>10366581.578140277</v>
      </c>
      <c r="EJ33" s="3">
        <v>20653.735095923501</v>
      </c>
      <c r="EK33" s="3">
        <v>971401.15896129061</v>
      </c>
      <c r="EL33" s="3">
        <v>100266.11507651533</v>
      </c>
      <c r="EM33" s="3">
        <v>3940450.3299533529</v>
      </c>
      <c r="EN33" s="3">
        <v>715783.34226968465</v>
      </c>
      <c r="EO33" s="3">
        <v>1191133.8582960204</v>
      </c>
      <c r="EP33" s="3">
        <v>375397.88181669835</v>
      </c>
      <c r="EQ33" s="3">
        <v>1884.3931050478841</v>
      </c>
      <c r="ER33" s="3">
        <v>3955.3037019356698</v>
      </c>
      <c r="ES33" s="3">
        <v>86712.258059721004</v>
      </c>
      <c r="ET33" s="3">
        <v>9111.3896280012486</v>
      </c>
      <c r="EU33" s="3">
        <v>213988.34011725255</v>
      </c>
      <c r="EV33" s="3">
        <v>251639.35810984558</v>
      </c>
      <c r="EW33" s="3">
        <v>18577488.499039594</v>
      </c>
      <c r="EX33" s="3">
        <v>2029458.1265619576</v>
      </c>
      <c r="EY33" s="3">
        <v>4296948.8095918475</v>
      </c>
      <c r="EZ33" s="3">
        <v>2640115.7999616619</v>
      </c>
      <c r="FA33" s="3">
        <v>31122.486007394971</v>
      </c>
      <c r="FB33" s="3">
        <v>75473.209314779757</v>
      </c>
      <c r="FC33" s="3">
        <v>65950.158426993527</v>
      </c>
      <c r="FD33" s="3">
        <v>68508.070999821532</v>
      </c>
      <c r="FE33" s="3">
        <v>0</v>
      </c>
      <c r="FF33" s="3">
        <v>686435.2591861788</v>
      </c>
      <c r="FG33" s="3">
        <v>2358933.8718818258</v>
      </c>
      <c r="FH33" s="3">
        <v>1289041.7915454546</v>
      </c>
      <c r="FI33" s="3">
        <v>61583.187677953385</v>
      </c>
      <c r="FJ33" s="3">
        <v>2738.4061429609783</v>
      </c>
      <c r="FK33" s="3">
        <v>238068.48554071327</v>
      </c>
      <c r="FL33" s="3">
        <v>124562.74950207349</v>
      </c>
      <c r="FM33" s="3">
        <v>3306018.6830659998</v>
      </c>
      <c r="FN33" s="3">
        <v>75128.514327023993</v>
      </c>
      <c r="FO33" s="3">
        <v>8653.4181265761563</v>
      </c>
      <c r="FP33" s="3">
        <v>39892.288912032032</v>
      </c>
      <c r="FQ33" s="3">
        <v>17031.513842069511</v>
      </c>
      <c r="FR33" s="3">
        <v>63748.540128497705</v>
      </c>
      <c r="FS33" s="3">
        <v>99281.494823675443</v>
      </c>
      <c r="FT33" s="3">
        <v>162704.33077677226</v>
      </c>
      <c r="FU33" s="3">
        <v>34159.747534959242</v>
      </c>
      <c r="FV33" s="3">
        <v>2750082.4639980062</v>
      </c>
      <c r="FW33" s="3">
        <v>33222.648984038671</v>
      </c>
      <c r="FX33" s="3">
        <v>0</v>
      </c>
      <c r="FY33" s="3">
        <v>990948.07817443216</v>
      </c>
      <c r="FZ33" s="3">
        <v>136517.56252876527</v>
      </c>
      <c r="GA33" s="3">
        <v>3253786.1750576738</v>
      </c>
      <c r="GB33" s="3">
        <v>186951.16987138128</v>
      </c>
      <c r="GC33" s="3">
        <v>59522.155762868118</v>
      </c>
      <c r="GD33" s="3">
        <v>337703.82906296372</v>
      </c>
      <c r="GE33" s="3">
        <v>591310.18565174611</v>
      </c>
      <c r="GF33" s="3">
        <v>1266718.0014294062</v>
      </c>
      <c r="GG33" s="3">
        <v>2379316.1792230234</v>
      </c>
      <c r="GH33" s="3">
        <v>1396342.337842952</v>
      </c>
      <c r="GI33" s="3">
        <v>41422.812998887282</v>
      </c>
      <c r="GJ33" s="3">
        <v>2.8320011191590104E-13</v>
      </c>
      <c r="GK33" s="3">
        <v>34592.860470254731</v>
      </c>
      <c r="GL33" s="3">
        <v>12949.859749832407</v>
      </c>
      <c r="GM33" s="3">
        <v>6.6181693496062962E-12</v>
      </c>
      <c r="GN33" s="3">
        <v>256502.33048786598</v>
      </c>
      <c r="GO33" s="3">
        <v>3588.3231647192283</v>
      </c>
      <c r="GP33" s="3">
        <v>0</v>
      </c>
      <c r="GQ33" s="3">
        <v>0</v>
      </c>
      <c r="GR33" s="3">
        <v>0</v>
      </c>
      <c r="GS33" s="3">
        <v>0</v>
      </c>
      <c r="GT33" s="3">
        <v>0</v>
      </c>
      <c r="GU33" s="3">
        <v>0</v>
      </c>
      <c r="GV33" s="3">
        <v>0</v>
      </c>
      <c r="GW33" s="3">
        <v>0</v>
      </c>
      <c r="GX33" s="3">
        <v>0</v>
      </c>
      <c r="GY33" s="3">
        <v>0</v>
      </c>
      <c r="GZ33" s="3">
        <v>0</v>
      </c>
      <c r="HA33" s="3">
        <v>0</v>
      </c>
      <c r="HB33" s="3">
        <v>1527.8860044401038</v>
      </c>
      <c r="HC33" s="3">
        <v>37309.658510289148</v>
      </c>
      <c r="HD33" s="3">
        <v>0</v>
      </c>
      <c r="HE33" s="3">
        <v>0</v>
      </c>
      <c r="HF33" s="3">
        <v>125.45177299166649</v>
      </c>
      <c r="HG33" s="3">
        <v>0</v>
      </c>
      <c r="HH33" s="3">
        <v>79707.261453804502</v>
      </c>
      <c r="HI33" s="3">
        <v>0</v>
      </c>
      <c r="HJ33" s="3">
        <v>0</v>
      </c>
      <c r="HK33" s="3">
        <v>0</v>
      </c>
      <c r="HL33" s="3">
        <v>7708.9893198856116</v>
      </c>
      <c r="HM33" s="3">
        <v>0</v>
      </c>
      <c r="HN33" s="3">
        <v>0</v>
      </c>
      <c r="HO33" s="3">
        <v>0</v>
      </c>
      <c r="HP33" s="3">
        <v>55.644580685638999</v>
      </c>
      <c r="HQ33" s="3">
        <v>10125.287768221831</v>
      </c>
      <c r="HR33" s="3">
        <v>0</v>
      </c>
      <c r="HS33" s="3">
        <v>0</v>
      </c>
      <c r="HT33" s="3">
        <v>0</v>
      </c>
      <c r="HU33" s="3">
        <v>0</v>
      </c>
      <c r="HV33" s="3">
        <v>102.5888496797113</v>
      </c>
      <c r="HW33" s="3">
        <v>4903.9211406599889</v>
      </c>
      <c r="HX33" s="3">
        <v>4717.864244311254</v>
      </c>
      <c r="HY33" s="3">
        <v>427920.1814237106</v>
      </c>
      <c r="HZ33" s="3">
        <v>498.08200395521379</v>
      </c>
      <c r="IA33" s="3">
        <v>344.41026072369243</v>
      </c>
      <c r="IB33" s="3">
        <v>107940.27123224156</v>
      </c>
      <c r="IC33" s="3">
        <v>43715.75541191065</v>
      </c>
      <c r="ID33" s="3">
        <v>254287.10672153017</v>
      </c>
      <c r="IE33" s="3">
        <v>174.05118851492014</v>
      </c>
      <c r="IF33" s="3">
        <v>6293.2683592806952</v>
      </c>
      <c r="IG33" s="3">
        <v>250543.21290814059</v>
      </c>
      <c r="IH33" s="3">
        <v>73580.707227417326</v>
      </c>
      <c r="II33" s="3">
        <v>55352.880710301935</v>
      </c>
      <c r="IJ33" s="3">
        <v>6424.7068757714242</v>
      </c>
      <c r="IK33" s="3">
        <v>3876.7125294575312</v>
      </c>
      <c r="IL33" s="3">
        <v>1639.0779179079163</v>
      </c>
      <c r="IM33" s="3">
        <v>6632.7519550552042</v>
      </c>
      <c r="IN33" s="3">
        <v>12155.139748761929</v>
      </c>
      <c r="IO33" s="3">
        <v>54669.148014186299</v>
      </c>
      <c r="IP33" s="3">
        <v>2452.7843268186471</v>
      </c>
      <c r="IQ33" s="3">
        <v>8779.45959587992</v>
      </c>
      <c r="IR33" s="3">
        <v>462.54406242917946</v>
      </c>
      <c r="IS33" s="3">
        <v>433.76467537271719</v>
      </c>
      <c r="IT33" s="3">
        <v>65.269775038407516</v>
      </c>
      <c r="IU33" s="3">
        <v>9188.2907595500146</v>
      </c>
      <c r="IV33" s="41">
        <f t="shared" si="18"/>
        <v>139022519.08500102</v>
      </c>
      <c r="IW33" s="42">
        <f t="shared" si="19"/>
        <v>0</v>
      </c>
      <c r="IX33" s="44">
        <f t="shared" si="20"/>
        <v>20486165.338318933</v>
      </c>
      <c r="IY33" s="44">
        <f t="shared" si="21"/>
        <v>7677601.3175939349</v>
      </c>
      <c r="IZ33" s="44">
        <f t="shared" si="22"/>
        <v>12170281.220786318</v>
      </c>
      <c r="JA33" s="44">
        <f t="shared" si="23"/>
        <v>98688471.208301693</v>
      </c>
      <c r="JB33" s="45">
        <f t="shared" si="24"/>
        <v>139022519.08500087</v>
      </c>
      <c r="JC33" s="50">
        <f t="shared" si="25"/>
        <v>0.50791245651676098</v>
      </c>
      <c r="JD33" s="50">
        <f t="shared" si="26"/>
        <v>0.19035037943784594</v>
      </c>
      <c r="JE33" s="50">
        <f t="shared" si="27"/>
        <v>0.30173716404539302</v>
      </c>
    </row>
    <row r="34" spans="1:265">
      <c r="A34" s="47">
        <f t="shared" si="17"/>
        <v>137463358.65751868</v>
      </c>
      <c r="B34" s="6">
        <v>2044</v>
      </c>
      <c r="C34" s="3">
        <v>744222.97535746498</v>
      </c>
      <c r="D34" s="3">
        <v>2948049.8552497365</v>
      </c>
      <c r="E34" s="3">
        <v>18749.635969072904</v>
      </c>
      <c r="F34" s="3">
        <v>0</v>
      </c>
      <c r="G34" s="3">
        <v>147260.41372660559</v>
      </c>
      <c r="H34" s="3">
        <v>1288424.0984916647</v>
      </c>
      <c r="I34" s="3">
        <v>2050377.1598938671</v>
      </c>
      <c r="J34" s="3">
        <v>66958.948986496907</v>
      </c>
      <c r="K34" s="3">
        <v>1513632.3648321445</v>
      </c>
      <c r="L34" s="3">
        <v>15.340605101608132</v>
      </c>
      <c r="M34" s="3">
        <v>14279993.449911553</v>
      </c>
      <c r="N34" s="3">
        <v>0</v>
      </c>
      <c r="O34" s="3">
        <v>0</v>
      </c>
      <c r="P34" s="3">
        <v>0</v>
      </c>
      <c r="Q34" s="3">
        <v>1008547.4346498079</v>
      </c>
      <c r="R34" s="3">
        <v>6196.9925453901824</v>
      </c>
      <c r="S34" s="3">
        <v>2207185.5250399802</v>
      </c>
      <c r="T34" s="3">
        <v>1352612.6896396026</v>
      </c>
      <c r="U34" s="3">
        <v>29339.492794598351</v>
      </c>
      <c r="V34" s="3">
        <v>8238781.1784711275</v>
      </c>
      <c r="W34" s="3">
        <v>1098.0204736284327</v>
      </c>
      <c r="X34" s="3">
        <v>378309.91237200977</v>
      </c>
      <c r="Y34" s="3">
        <v>1806790.3198547068</v>
      </c>
      <c r="Z34" s="3">
        <v>239929.23841264506</v>
      </c>
      <c r="AA34" s="3">
        <v>0</v>
      </c>
      <c r="AB34" s="3">
        <v>99826.188420673716</v>
      </c>
      <c r="AC34" s="3">
        <v>0</v>
      </c>
      <c r="AD34" s="3">
        <v>276955.30269419204</v>
      </c>
      <c r="AE34" s="3">
        <v>0</v>
      </c>
      <c r="AF34" s="3">
        <v>348777.48227516981</v>
      </c>
      <c r="AG34" s="3">
        <v>22821.701035825681</v>
      </c>
      <c r="AH34" s="3">
        <v>0</v>
      </c>
      <c r="AI34" s="3">
        <v>0</v>
      </c>
      <c r="AJ34" s="3">
        <v>753082.9326057157</v>
      </c>
      <c r="AK34" s="3">
        <v>0</v>
      </c>
      <c r="AL34" s="3">
        <v>313257.83714587183</v>
      </c>
      <c r="AM34" s="3">
        <v>0</v>
      </c>
      <c r="AN34" s="3">
        <v>656999.80129800318</v>
      </c>
      <c r="AO34" s="3">
        <v>0</v>
      </c>
      <c r="AP34" s="3">
        <v>209537.02845599121</v>
      </c>
      <c r="AQ34" s="3">
        <v>210647.68118799134</v>
      </c>
      <c r="AR34" s="3">
        <v>534623.77684020018</v>
      </c>
      <c r="AS34" s="3">
        <v>1253986.3949385656</v>
      </c>
      <c r="AT34" s="3">
        <v>43189.663856586965</v>
      </c>
      <c r="AU34" s="3">
        <v>0</v>
      </c>
      <c r="AV34" s="3">
        <v>46481.322627844856</v>
      </c>
      <c r="AW34" s="3">
        <v>1291213.1234212178</v>
      </c>
      <c r="AX34" s="3">
        <v>0</v>
      </c>
      <c r="AY34" s="3">
        <v>19358.329175980467</v>
      </c>
      <c r="AZ34" s="3">
        <v>861363.9238283271</v>
      </c>
      <c r="BA34" s="3">
        <v>56771.301381275189</v>
      </c>
      <c r="BB34" s="3">
        <v>19606.289425348128</v>
      </c>
      <c r="BC34" s="3">
        <v>35903.13314907506</v>
      </c>
      <c r="BD34" s="3">
        <v>0</v>
      </c>
      <c r="BE34" s="3">
        <v>118092.63646351932</v>
      </c>
      <c r="BF34" s="3">
        <v>0</v>
      </c>
      <c r="BG34" s="3">
        <v>88475.217790488532</v>
      </c>
      <c r="BH34" s="3">
        <v>207634.62531959964</v>
      </c>
      <c r="BI34" s="3">
        <v>7.9288944528011635E-2</v>
      </c>
      <c r="BJ34" s="3">
        <v>32913.868345076706</v>
      </c>
      <c r="BK34" s="3">
        <v>180143.49634825304</v>
      </c>
      <c r="BL34" s="3">
        <v>0</v>
      </c>
      <c r="BM34" s="3">
        <v>1.2849310930244462</v>
      </c>
      <c r="BN34" s="3">
        <v>210059.87685731577</v>
      </c>
      <c r="BO34" s="3">
        <v>73566.29253072846</v>
      </c>
      <c r="BP34" s="3">
        <v>0</v>
      </c>
      <c r="BQ34" s="3">
        <v>6437807.1055293623</v>
      </c>
      <c r="BR34" s="3">
        <v>44744.522416355016</v>
      </c>
      <c r="BS34" s="3">
        <v>2054.0241996859354</v>
      </c>
      <c r="BT34" s="3">
        <v>297568.65986055956</v>
      </c>
      <c r="BU34" s="3">
        <v>2424664.204164166</v>
      </c>
      <c r="BV34" s="3">
        <v>49356.395566109371</v>
      </c>
      <c r="BW34" s="3">
        <v>9009.6461942160731</v>
      </c>
      <c r="BX34" s="3">
        <v>0</v>
      </c>
      <c r="BY34" s="3">
        <v>529108.53161905194</v>
      </c>
      <c r="BZ34" s="3">
        <v>31410.660457288654</v>
      </c>
      <c r="CA34" s="3">
        <v>19781.554862803128</v>
      </c>
      <c r="CB34" s="3">
        <v>0</v>
      </c>
      <c r="CC34" s="3">
        <v>288893.11078061123</v>
      </c>
      <c r="CD34" s="3">
        <v>112728.61362774995</v>
      </c>
      <c r="CE34" s="3">
        <v>0</v>
      </c>
      <c r="CF34" s="3">
        <v>98346.380081588097</v>
      </c>
      <c r="CG34" s="3">
        <v>51332.174978564697</v>
      </c>
      <c r="CH34" s="3">
        <v>0</v>
      </c>
      <c r="CI34" s="3">
        <v>1.4926501513120574E-11</v>
      </c>
      <c r="CJ34" s="3">
        <v>1.7381942417222929E-12</v>
      </c>
      <c r="CK34" s="3">
        <v>0</v>
      </c>
      <c r="CL34" s="3">
        <v>0</v>
      </c>
      <c r="CM34" s="3">
        <v>1.2769102610073501E-11</v>
      </c>
      <c r="CN34" s="3">
        <v>5.4688262285600408E-13</v>
      </c>
      <c r="CO34" s="3">
        <v>4.1855919230079759E-11</v>
      </c>
      <c r="CP34" s="3">
        <v>4.2400856878376447E-13</v>
      </c>
      <c r="CQ34" s="3">
        <v>5.6366370508129231E-11</v>
      </c>
      <c r="CR34" s="3">
        <v>0</v>
      </c>
      <c r="CS34" s="3">
        <v>2.5841963160501823E-11</v>
      </c>
      <c r="CT34" s="3">
        <v>0</v>
      </c>
      <c r="CU34" s="3">
        <v>1.0068856430274501E-11</v>
      </c>
      <c r="CV34" s="3">
        <v>0</v>
      </c>
      <c r="CW34" s="3">
        <v>0</v>
      </c>
      <c r="CX34" s="3">
        <v>0</v>
      </c>
      <c r="CY34" s="3">
        <v>7.987189330717516E-12</v>
      </c>
      <c r="CZ34" s="3">
        <v>1962424.9444119483</v>
      </c>
      <c r="DA34" s="3">
        <v>130855.99752605183</v>
      </c>
      <c r="DB34" s="3">
        <v>384056.39218809962</v>
      </c>
      <c r="DC34" s="3">
        <v>17614.095119670168</v>
      </c>
      <c r="DD34" s="3">
        <v>1357563.1521990905</v>
      </c>
      <c r="DE34" s="3">
        <v>74251.512512391302</v>
      </c>
      <c r="DF34" s="3">
        <v>228236.64267062789</v>
      </c>
      <c r="DG34" s="3">
        <v>92979.820954485738</v>
      </c>
      <c r="DH34" s="3">
        <v>150143.57084912795</v>
      </c>
      <c r="DI34" s="3">
        <v>0</v>
      </c>
      <c r="DJ34" s="3">
        <v>603668.14090399176</v>
      </c>
      <c r="DK34" s="3">
        <v>298568.41802185919</v>
      </c>
      <c r="DL34" s="3">
        <v>56052.550541593613</v>
      </c>
      <c r="DM34" s="3">
        <v>60932.849482848127</v>
      </c>
      <c r="DN34" s="3">
        <v>167637.98241608759</v>
      </c>
      <c r="DO34" s="3">
        <v>3.059241693881591E-20</v>
      </c>
      <c r="DP34" s="3">
        <v>61072.057727632666</v>
      </c>
      <c r="DQ34" s="3">
        <v>99190.956382013566</v>
      </c>
      <c r="DR34" s="3">
        <v>299291.88569243683</v>
      </c>
      <c r="DS34" s="3">
        <v>64269.034357541736</v>
      </c>
      <c r="DT34" s="3">
        <v>623875.77608150942</v>
      </c>
      <c r="DU34" s="3">
        <v>111109.19178595833</v>
      </c>
      <c r="DV34" s="3">
        <v>2434.1247271140114</v>
      </c>
      <c r="DW34" s="3">
        <v>200355.14779188726</v>
      </c>
      <c r="DX34" s="3">
        <v>26249.387536767288</v>
      </c>
      <c r="DY34" s="3">
        <v>569.94069709137534</v>
      </c>
      <c r="DZ34" s="3">
        <v>86335.257172160913</v>
      </c>
      <c r="EA34" s="3">
        <v>0</v>
      </c>
      <c r="EB34" s="3">
        <v>1681530.0867770263</v>
      </c>
      <c r="EC34" s="3">
        <v>1870830.1639105068</v>
      </c>
      <c r="ED34" s="3">
        <v>0</v>
      </c>
      <c r="EE34" s="3">
        <v>0</v>
      </c>
      <c r="EF34" s="3">
        <v>0</v>
      </c>
      <c r="EG34" s="3">
        <v>39141.474362017463</v>
      </c>
      <c r="EH34" s="3">
        <v>1477066.3419558282</v>
      </c>
      <c r="EI34" s="3">
        <v>10216129.095921189</v>
      </c>
      <c r="EJ34" s="3">
        <v>20523.173989911</v>
      </c>
      <c r="EK34" s="3">
        <v>964980.05665657623</v>
      </c>
      <c r="EL34" s="3">
        <v>99656.388725499317</v>
      </c>
      <c r="EM34" s="3">
        <v>3613113.7589028743</v>
      </c>
      <c r="EN34" s="3">
        <v>752423.70128906076</v>
      </c>
      <c r="EO34" s="3">
        <v>1169689.357861863</v>
      </c>
      <c r="EP34" s="3">
        <v>349329.81604935438</v>
      </c>
      <c r="EQ34" s="3">
        <v>1750.9872716514824</v>
      </c>
      <c r="ER34" s="3">
        <v>3696.2975043943825</v>
      </c>
      <c r="ES34" s="3">
        <v>80034.006358807164</v>
      </c>
      <c r="ET34" s="3">
        <v>8645.0244174866984</v>
      </c>
      <c r="EU34" s="3">
        <v>200679.86315061676</v>
      </c>
      <c r="EV34" s="3">
        <v>232662.48008196449</v>
      </c>
      <c r="EW34" s="3">
        <v>17258734.497953996</v>
      </c>
      <c r="EX34" s="3">
        <v>2154563.8923397427</v>
      </c>
      <c r="EY34" s="3">
        <v>4447956.8676243499</v>
      </c>
      <c r="EZ34" s="3">
        <v>2462320.144324183</v>
      </c>
      <c r="FA34" s="3">
        <v>29251.194716224883</v>
      </c>
      <c r="FB34" s="3">
        <v>71232.870676828141</v>
      </c>
      <c r="FC34" s="3">
        <v>60491.237585266477</v>
      </c>
      <c r="FD34" s="3">
        <v>65170.333287002562</v>
      </c>
      <c r="FE34" s="3">
        <v>0</v>
      </c>
      <c r="FF34" s="3">
        <v>650166.63642716047</v>
      </c>
      <c r="FG34" s="3">
        <v>2491883.1672638073</v>
      </c>
      <c r="FH34" s="3">
        <v>1278906.676720843</v>
      </c>
      <c r="FI34" s="3">
        <v>65956.761332887065</v>
      </c>
      <c r="FJ34" s="3">
        <v>2767.3961723315001</v>
      </c>
      <c r="FK34" s="3">
        <v>236946.74384477662</v>
      </c>
      <c r="FL34" s="3">
        <v>123267.35467601845</v>
      </c>
      <c r="FM34" s="3">
        <v>3318958.5806285529</v>
      </c>
      <c r="FN34" s="3">
        <v>93027.335396751849</v>
      </c>
      <c r="FO34" s="3">
        <v>8603.3730170860617</v>
      </c>
      <c r="FP34" s="3">
        <v>38991.126931152256</v>
      </c>
      <c r="FQ34" s="3">
        <v>16641.003077105961</v>
      </c>
      <c r="FR34" s="3">
        <v>69577.578937338942</v>
      </c>
      <c r="FS34" s="3">
        <v>107571.97706012186</v>
      </c>
      <c r="FT34" s="3">
        <v>159109.16920850077</v>
      </c>
      <c r="FU34" s="3">
        <v>33863.594632626569</v>
      </c>
      <c r="FV34" s="3">
        <v>2686305.1481804284</v>
      </c>
      <c r="FW34" s="3">
        <v>33639.075199259234</v>
      </c>
      <c r="FX34" s="3">
        <v>0</v>
      </c>
      <c r="FY34" s="3">
        <v>1024421.1594117682</v>
      </c>
      <c r="FZ34" s="3">
        <v>130757.6801748326</v>
      </c>
      <c r="GA34" s="3">
        <v>3297020.1159439334</v>
      </c>
      <c r="GB34" s="3">
        <v>185393.80770361406</v>
      </c>
      <c r="GC34" s="3">
        <v>59704.34786098278</v>
      </c>
      <c r="GD34" s="3">
        <v>339298.05673945474</v>
      </c>
      <c r="GE34" s="3">
        <v>566303.20059968717</v>
      </c>
      <c r="GF34" s="3">
        <v>1406852.0893395089</v>
      </c>
      <c r="GG34" s="3">
        <v>2352047.5209861835</v>
      </c>
      <c r="GH34" s="3">
        <v>1671985.1219693073</v>
      </c>
      <c r="GI34" s="3">
        <v>42705.956387010454</v>
      </c>
      <c r="GJ34" s="3">
        <v>0</v>
      </c>
      <c r="GK34" s="3">
        <v>30822.409692983201</v>
      </c>
      <c r="GL34" s="3">
        <v>11397.901896921338</v>
      </c>
      <c r="GM34" s="3">
        <v>5.878637181946906E-12</v>
      </c>
      <c r="GN34" s="3">
        <v>272504.00577294338</v>
      </c>
      <c r="GO34" s="3">
        <v>3819.8811397251152</v>
      </c>
      <c r="GP34" s="3">
        <v>0</v>
      </c>
      <c r="GQ34" s="3">
        <v>0</v>
      </c>
      <c r="GR34" s="3">
        <v>0</v>
      </c>
      <c r="GS34" s="3">
        <v>0</v>
      </c>
      <c r="GT34" s="3">
        <v>0</v>
      </c>
      <c r="GU34" s="3">
        <v>0</v>
      </c>
      <c r="GV34" s="3">
        <v>0</v>
      </c>
      <c r="GW34" s="3">
        <v>0</v>
      </c>
      <c r="GX34" s="3">
        <v>0</v>
      </c>
      <c r="GY34" s="3">
        <v>0</v>
      </c>
      <c r="GZ34" s="3">
        <v>0</v>
      </c>
      <c r="HA34" s="3">
        <v>0</v>
      </c>
      <c r="HB34" s="3">
        <v>1666.5963817630854</v>
      </c>
      <c r="HC34" s="3">
        <v>40234.404696176338</v>
      </c>
      <c r="HD34" s="3">
        <v>0</v>
      </c>
      <c r="HE34" s="3">
        <v>0</v>
      </c>
      <c r="HF34" s="3">
        <v>119.74600685089133</v>
      </c>
      <c r="HG34" s="3">
        <v>0</v>
      </c>
      <c r="HH34" s="3">
        <v>76082.035737726212</v>
      </c>
      <c r="HI34" s="3">
        <v>0</v>
      </c>
      <c r="HJ34" s="3">
        <v>0</v>
      </c>
      <c r="HK34" s="3">
        <v>0</v>
      </c>
      <c r="HL34" s="3">
        <v>7358.3709970666769</v>
      </c>
      <c r="HM34" s="3">
        <v>0</v>
      </c>
      <c r="HN34" s="3">
        <v>0</v>
      </c>
      <c r="HO34" s="3">
        <v>0</v>
      </c>
      <c r="HP34" s="3">
        <v>55.841831799298951</v>
      </c>
      <c r="HQ34" s="3">
        <v>10161.180289358688</v>
      </c>
      <c r="HR34" s="3">
        <v>0</v>
      </c>
      <c r="HS34" s="3">
        <v>0</v>
      </c>
      <c r="HT34" s="3">
        <v>0</v>
      </c>
      <c r="HU34" s="3">
        <v>0</v>
      </c>
      <c r="HV34" s="3">
        <v>101.94877138036449</v>
      </c>
      <c r="HW34" s="3">
        <v>4874.0922529486679</v>
      </c>
      <c r="HX34" s="3">
        <v>4704.1671700655543</v>
      </c>
      <c r="HY34" s="3">
        <v>425456.74294662307</v>
      </c>
      <c r="HZ34" s="3">
        <v>495.28795182627556</v>
      </c>
      <c r="IA34" s="3">
        <v>342.80289159093388</v>
      </c>
      <c r="IB34" s="3">
        <v>106860.7651395659</v>
      </c>
      <c r="IC34" s="3">
        <v>43109.311569386722</v>
      </c>
      <c r="ID34" s="3">
        <v>253173.41880070802</v>
      </c>
      <c r="IE34" s="3">
        <v>175.35061563629651</v>
      </c>
      <c r="IF34" s="3">
        <v>6347.0470132779747</v>
      </c>
      <c r="IG34" s="3">
        <v>253136.03072965104</v>
      </c>
      <c r="IH34" s="3">
        <v>74082.57233763703</v>
      </c>
      <c r="II34" s="3">
        <v>55112.614588999269</v>
      </c>
      <c r="IJ34" s="3">
        <v>6472.6002649372467</v>
      </c>
      <c r="IK34" s="3">
        <v>3906.5549613089174</v>
      </c>
      <c r="IL34" s="3">
        <v>1651.3023065398479</v>
      </c>
      <c r="IM34" s="3">
        <v>6652.3949966647806</v>
      </c>
      <c r="IN34" s="3">
        <v>12191.215436638304</v>
      </c>
      <c r="IO34" s="3">
        <v>56205.625672357804</v>
      </c>
      <c r="IP34" s="3">
        <v>2471.8575952758706</v>
      </c>
      <c r="IQ34" s="3">
        <v>8784.1705363658402</v>
      </c>
      <c r="IR34" s="3">
        <v>465.52736685752416</v>
      </c>
      <c r="IS34" s="3">
        <v>445.97032044465425</v>
      </c>
      <c r="IT34" s="3">
        <v>65.731610695124488</v>
      </c>
      <c r="IU34" s="3">
        <v>9266.2567065532821</v>
      </c>
      <c r="IV34" s="41">
        <f t="shared" si="18"/>
        <v>137463358.65751868</v>
      </c>
      <c r="IW34" s="42">
        <f t="shared" si="19"/>
        <v>0</v>
      </c>
      <c r="IX34" s="44">
        <f t="shared" si="20"/>
        <v>20745148.968094967</v>
      </c>
      <c r="IY34" s="44">
        <f t="shared" si="21"/>
        <v>7919292.5689431131</v>
      </c>
      <c r="IZ34" s="44">
        <f t="shared" si="22"/>
        <v>12915830.992130138</v>
      </c>
      <c r="JA34" s="44">
        <f t="shared" si="23"/>
        <v>95883086.128350452</v>
      </c>
      <c r="JB34" s="45">
        <f t="shared" si="24"/>
        <v>137463358.65751868</v>
      </c>
      <c r="JC34" s="50">
        <f t="shared" si="25"/>
        <v>0.49891806152887563</v>
      </c>
      <c r="JD34" s="50">
        <f t="shared" si="26"/>
        <v>0.19045792841756376</v>
      </c>
      <c r="JE34" s="50">
        <f t="shared" si="27"/>
        <v>0.31062401005356061</v>
      </c>
    </row>
    <row r="35" spans="1:265">
      <c r="A35" s="47">
        <f t="shared" si="17"/>
        <v>136079636.20364323</v>
      </c>
      <c r="B35" s="6">
        <v>2045</v>
      </c>
      <c r="C35" s="3">
        <v>732275.21294286172</v>
      </c>
      <c r="D35" s="3">
        <v>3054119.4804699868</v>
      </c>
      <c r="E35" s="3">
        <v>14329.813989809167</v>
      </c>
      <c r="F35" s="3">
        <v>0</v>
      </c>
      <c r="G35" s="3">
        <v>144087.22846186082</v>
      </c>
      <c r="H35" s="3">
        <v>1265272.3096100756</v>
      </c>
      <c r="I35" s="3">
        <v>2013496.9173405771</v>
      </c>
      <c r="J35" s="3">
        <v>70672.502648164533</v>
      </c>
      <c r="K35" s="3">
        <v>1520777.8086976353</v>
      </c>
      <c r="L35" s="3">
        <v>11.726078164279109</v>
      </c>
      <c r="M35" s="3">
        <v>13910807.307980495</v>
      </c>
      <c r="N35" s="3">
        <v>0</v>
      </c>
      <c r="O35" s="3">
        <v>0</v>
      </c>
      <c r="P35" s="3">
        <v>0</v>
      </c>
      <c r="Q35" s="3">
        <v>1021525.9124141242</v>
      </c>
      <c r="R35" s="3">
        <v>6111.6814459545049</v>
      </c>
      <c r="S35" s="3">
        <v>2142638.474800481</v>
      </c>
      <c r="T35" s="3">
        <v>1322021.0913852125</v>
      </c>
      <c r="U35" s="3">
        <v>28662.339476002999</v>
      </c>
      <c r="V35" s="3">
        <v>8274893.6880436968</v>
      </c>
      <c r="W35" s="3">
        <v>1102.8306158374926</v>
      </c>
      <c r="X35" s="3">
        <v>379967.08986624714</v>
      </c>
      <c r="Y35" s="3">
        <v>1812830.3493745765</v>
      </c>
      <c r="Z35" s="3">
        <v>251357.93462405412</v>
      </c>
      <c r="AA35" s="3">
        <v>0</v>
      </c>
      <c r="AB35" s="3">
        <v>100132.31079484505</v>
      </c>
      <c r="AC35" s="3">
        <v>0</v>
      </c>
      <c r="AD35" s="3">
        <v>258143.32484264838</v>
      </c>
      <c r="AE35" s="3">
        <v>0</v>
      </c>
      <c r="AF35" s="3">
        <v>363203.51550719759</v>
      </c>
      <c r="AG35" s="3">
        <v>23969.978516478259</v>
      </c>
      <c r="AH35" s="3">
        <v>0</v>
      </c>
      <c r="AI35" s="3">
        <v>0</v>
      </c>
      <c r="AJ35" s="3">
        <v>759142.67814716173</v>
      </c>
      <c r="AK35" s="3">
        <v>0</v>
      </c>
      <c r="AL35" s="3">
        <v>315152.53889642115</v>
      </c>
      <c r="AM35" s="3">
        <v>0</v>
      </c>
      <c r="AN35" s="3">
        <v>662550.75683632784</v>
      </c>
      <c r="AO35" s="3">
        <v>0</v>
      </c>
      <c r="AP35" s="3">
        <v>211124.33004727829</v>
      </c>
      <c r="AQ35" s="3">
        <v>212394.18083317426</v>
      </c>
      <c r="AR35" s="3">
        <v>480464.38710559841</v>
      </c>
      <c r="AS35" s="3">
        <v>1305859.1055608182</v>
      </c>
      <c r="AT35" s="3">
        <v>43570.209714651668</v>
      </c>
      <c r="AU35" s="3">
        <v>0</v>
      </c>
      <c r="AV35" s="3">
        <v>46890.871423180157</v>
      </c>
      <c r="AW35" s="3">
        <v>1307478.5808937063</v>
      </c>
      <c r="AX35" s="3">
        <v>0</v>
      </c>
      <c r="AY35" s="3">
        <v>13625.394944717744</v>
      </c>
      <c r="AZ35" s="3">
        <v>868953.43586036714</v>
      </c>
      <c r="BA35" s="3">
        <v>55732.477071939051</v>
      </c>
      <c r="BB35" s="3">
        <v>19312.759370146745</v>
      </c>
      <c r="BC35" s="3">
        <v>35897.529316141699</v>
      </c>
      <c r="BD35" s="3">
        <v>0</v>
      </c>
      <c r="BE35" s="3">
        <v>106382.45898800739</v>
      </c>
      <c r="BF35" s="3">
        <v>0</v>
      </c>
      <c r="BG35" s="3">
        <v>89617.485981157966</v>
      </c>
      <c r="BH35" s="3">
        <v>209541.37142046844</v>
      </c>
      <c r="BI35" s="3">
        <v>7.8393436409167849E-2</v>
      </c>
      <c r="BJ35" s="3">
        <v>30905.668249081758</v>
      </c>
      <c r="BK35" s="3">
        <v>184590.37649154247</v>
      </c>
      <c r="BL35" s="3">
        <v>0</v>
      </c>
      <c r="BM35" s="3">
        <v>1.2723887635507494</v>
      </c>
      <c r="BN35" s="3">
        <v>212520.10757474921</v>
      </c>
      <c r="BO35" s="3">
        <v>75021.114706517314</v>
      </c>
      <c r="BP35" s="3">
        <v>0</v>
      </c>
      <c r="BQ35" s="3">
        <v>6354263.7282561641</v>
      </c>
      <c r="BR35" s="3">
        <v>44885.291642567252</v>
      </c>
      <c r="BS35" s="3">
        <v>1480.4079410467598</v>
      </c>
      <c r="BT35" s="3">
        <v>296874.90515577025</v>
      </c>
      <c r="BU35" s="3">
        <v>2418949.0224811882</v>
      </c>
      <c r="BV35" s="3">
        <v>49238.143728090232</v>
      </c>
      <c r="BW35" s="3">
        <v>8099.9148800056901</v>
      </c>
      <c r="BX35" s="3">
        <v>0</v>
      </c>
      <c r="BY35" s="3">
        <v>549919.31085319351</v>
      </c>
      <c r="BZ35" s="3">
        <v>31513.400195033839</v>
      </c>
      <c r="CA35" s="3">
        <v>19187.948190230192</v>
      </c>
      <c r="CB35" s="3">
        <v>0</v>
      </c>
      <c r="CC35" s="3">
        <v>285998.26535834314</v>
      </c>
      <c r="CD35" s="3">
        <v>117256.14837509068</v>
      </c>
      <c r="CE35" s="3">
        <v>0</v>
      </c>
      <c r="CF35" s="3">
        <v>99304.437437596833</v>
      </c>
      <c r="CG35" s="3">
        <v>51465.553188770704</v>
      </c>
      <c r="CH35" s="3">
        <v>0</v>
      </c>
      <c r="CI35" s="3">
        <v>2.1455723294707614E-11</v>
      </c>
      <c r="CJ35" s="3">
        <v>2.4871409101864517E-12</v>
      </c>
      <c r="CK35" s="3">
        <v>0</v>
      </c>
      <c r="CL35" s="3">
        <v>0</v>
      </c>
      <c r="CM35" s="3">
        <v>1.745502217873104E-11</v>
      </c>
      <c r="CN35" s="3">
        <v>6.9937169398978771E-13</v>
      </c>
      <c r="CO35" s="3">
        <v>4.7634400428513163E-11</v>
      </c>
      <c r="CP35" s="3">
        <v>4.7755293026737425E-13</v>
      </c>
      <c r="CQ35" s="3">
        <v>7.6391652665293073E-11</v>
      </c>
      <c r="CR35" s="3">
        <v>0</v>
      </c>
      <c r="CS35" s="3">
        <v>3.5394224603478097E-11</v>
      </c>
      <c r="CT35" s="3">
        <v>0</v>
      </c>
      <c r="CU35" s="3">
        <v>1.3837927156572504E-11</v>
      </c>
      <c r="CV35" s="3">
        <v>0</v>
      </c>
      <c r="CW35" s="3">
        <v>0</v>
      </c>
      <c r="CX35" s="3">
        <v>0</v>
      </c>
      <c r="CY35" s="3">
        <v>8.6415941763735323E-12</v>
      </c>
      <c r="CZ35" s="3">
        <v>1985559.1557966224</v>
      </c>
      <c r="DA35" s="3">
        <v>130778.33951909709</v>
      </c>
      <c r="DB35" s="3">
        <v>387672.62323889823</v>
      </c>
      <c r="DC35" s="3">
        <v>17703.992520984135</v>
      </c>
      <c r="DD35" s="3">
        <v>1416094.6438921196</v>
      </c>
      <c r="DE35" s="3">
        <v>75087.995601981718</v>
      </c>
      <c r="DF35" s="3">
        <v>187223.22937553906</v>
      </c>
      <c r="DG35" s="3">
        <v>76271.636938596042</v>
      </c>
      <c r="DH35" s="3">
        <v>150742.33855273906</v>
      </c>
      <c r="DI35" s="3">
        <v>0</v>
      </c>
      <c r="DJ35" s="3">
        <v>610267.0266914902</v>
      </c>
      <c r="DK35" s="3">
        <v>301830.1995075671</v>
      </c>
      <c r="DL35" s="3">
        <v>57501.223339914875</v>
      </c>
      <c r="DM35" s="3">
        <v>60473.856980170771</v>
      </c>
      <c r="DN35" s="3">
        <v>169133.35033996429</v>
      </c>
      <c r="DO35" s="3">
        <v>3.8640434791781114E-24</v>
      </c>
      <c r="DP35" s="3">
        <v>56935.223298362798</v>
      </c>
      <c r="DQ35" s="3">
        <v>104212.5062062035</v>
      </c>
      <c r="DR35" s="3">
        <v>298581.22280589154</v>
      </c>
      <c r="DS35" s="3">
        <v>65529.345499370203</v>
      </c>
      <c r="DT35" s="3">
        <v>628908.75907053822</v>
      </c>
      <c r="DU35" s="3">
        <v>112038.55675375713</v>
      </c>
      <c r="DV35" s="3">
        <v>2551.6112785307973</v>
      </c>
      <c r="DW35" s="3">
        <v>202345.15995334089</v>
      </c>
      <c r="DX35" s="3">
        <v>26091.195414813552</v>
      </c>
      <c r="DY35" s="3">
        <v>555.63325573557688</v>
      </c>
      <c r="DZ35" s="3">
        <v>90861.508784067439</v>
      </c>
      <c r="EA35" s="3">
        <v>0</v>
      </c>
      <c r="EB35" s="3">
        <v>1691841.5533944643</v>
      </c>
      <c r="EC35" s="3">
        <v>1887564.3470439059</v>
      </c>
      <c r="ED35" s="3">
        <v>0</v>
      </c>
      <c r="EE35" s="3">
        <v>0</v>
      </c>
      <c r="EF35" s="3">
        <v>0</v>
      </c>
      <c r="EG35" s="3">
        <v>38251.995839572097</v>
      </c>
      <c r="EH35" s="3">
        <v>1557126.187621702</v>
      </c>
      <c r="EI35" s="3">
        <v>10090508.468592433</v>
      </c>
      <c r="EJ35" s="3">
        <v>20424.459293836167</v>
      </c>
      <c r="EK35" s="3">
        <v>960081.0132236823</v>
      </c>
      <c r="EL35" s="3">
        <v>99191.880149806035</v>
      </c>
      <c r="EM35" s="3">
        <v>3307699.5827438785</v>
      </c>
      <c r="EN35" s="3">
        <v>787859.49814626714</v>
      </c>
      <c r="EO35" s="3">
        <v>1141815.0319351021</v>
      </c>
      <c r="EP35" s="3">
        <v>322379.03271338664</v>
      </c>
      <c r="EQ35" s="3">
        <v>1622.304691368465</v>
      </c>
      <c r="ER35" s="3">
        <v>3443.0099101088795</v>
      </c>
      <c r="ES35" s="3">
        <v>73805.971785791597</v>
      </c>
      <c r="ET35" s="3">
        <v>8135.4080556735116</v>
      </c>
      <c r="EU35" s="3">
        <v>187260.38617478975</v>
      </c>
      <c r="EV35" s="3">
        <v>214495.8286853178</v>
      </c>
      <c r="EW35" s="3">
        <v>16042676.745744433</v>
      </c>
      <c r="EX35" s="3">
        <v>2281712.1562316846</v>
      </c>
      <c r="EY35" s="3">
        <v>4569006.0731823752</v>
      </c>
      <c r="EZ35" s="3">
        <v>2272060.0650384245</v>
      </c>
      <c r="FA35" s="3">
        <v>27498.451396801676</v>
      </c>
      <c r="FB35" s="3">
        <v>67227.912553863149</v>
      </c>
      <c r="FC35" s="3">
        <v>55712.298422697342</v>
      </c>
      <c r="FD35" s="3">
        <v>61858.72053176671</v>
      </c>
      <c r="FE35" s="3">
        <v>0</v>
      </c>
      <c r="FF35" s="3">
        <v>616389.03046064801</v>
      </c>
      <c r="FG35" s="3">
        <v>2614013.466453122</v>
      </c>
      <c r="FH35" s="3">
        <v>1268707.2147440503</v>
      </c>
      <c r="FI35" s="3">
        <v>70165.136820199768</v>
      </c>
      <c r="FJ35" s="3">
        <v>2795.0121821456928</v>
      </c>
      <c r="FK35" s="3">
        <v>235551.55379769587</v>
      </c>
      <c r="FL35" s="3">
        <v>121792.82111461389</v>
      </c>
      <c r="FM35" s="3">
        <v>3328065.7286371817</v>
      </c>
      <c r="FN35" s="3">
        <v>111808.68250471316</v>
      </c>
      <c r="FO35" s="3">
        <v>8551.1183886244489</v>
      </c>
      <c r="FP35" s="3">
        <v>37935.571417811734</v>
      </c>
      <c r="FQ35" s="3">
        <v>16200.663080758997</v>
      </c>
      <c r="FR35" s="3">
        <v>75472.672737776855</v>
      </c>
      <c r="FS35" s="3">
        <v>115946.53301008031</v>
      </c>
      <c r="FT35" s="3">
        <v>155569.38743003143</v>
      </c>
      <c r="FU35" s="3">
        <v>33588.738423525057</v>
      </c>
      <c r="FV35" s="3">
        <v>2624832.5546408561</v>
      </c>
      <c r="FW35" s="3">
        <v>34109.111989955913</v>
      </c>
      <c r="FX35" s="3">
        <v>0</v>
      </c>
      <c r="FY35" s="3">
        <v>1057974.8410636561</v>
      </c>
      <c r="FZ35" s="3">
        <v>125080.64629759865</v>
      </c>
      <c r="GA35" s="3">
        <v>3339992.8232801412</v>
      </c>
      <c r="GB35" s="3">
        <v>183874.74643719516</v>
      </c>
      <c r="GC35" s="3">
        <v>59868.360916974241</v>
      </c>
      <c r="GD35" s="3">
        <v>340620.52292414638</v>
      </c>
      <c r="GE35" s="3">
        <v>540484.00659447303</v>
      </c>
      <c r="GF35" s="3">
        <v>1553523.1627907807</v>
      </c>
      <c r="GG35" s="3">
        <v>2316354.9982172521</v>
      </c>
      <c r="GH35" s="3">
        <v>1971446.0931353946</v>
      </c>
      <c r="GI35" s="3">
        <v>43972.742243660694</v>
      </c>
      <c r="GJ35" s="3">
        <v>0</v>
      </c>
      <c r="GK35" s="3">
        <v>27115.199503783977</v>
      </c>
      <c r="GL35" s="3">
        <v>10011.993433971757</v>
      </c>
      <c r="GM35" s="3">
        <v>4.6918549081641661E-12</v>
      </c>
      <c r="GN35" s="3">
        <v>287689.54763697635</v>
      </c>
      <c r="GO35" s="3">
        <v>4044.0204171747714</v>
      </c>
      <c r="GP35" s="3">
        <v>0</v>
      </c>
      <c r="GQ35" s="3">
        <v>0</v>
      </c>
      <c r="GR35" s="3">
        <v>0</v>
      </c>
      <c r="GS35" s="3">
        <v>0</v>
      </c>
      <c r="GT35" s="3">
        <v>0</v>
      </c>
      <c r="GU35" s="3">
        <v>0</v>
      </c>
      <c r="GV35" s="3">
        <v>0</v>
      </c>
      <c r="GW35" s="3">
        <v>0</v>
      </c>
      <c r="GX35" s="3">
        <v>0</v>
      </c>
      <c r="GY35" s="3">
        <v>0</v>
      </c>
      <c r="GZ35" s="3">
        <v>0</v>
      </c>
      <c r="HA35" s="3">
        <v>0</v>
      </c>
      <c r="HB35" s="3">
        <v>1807.1705863429124</v>
      </c>
      <c r="HC35" s="3">
        <v>43110.285921840834</v>
      </c>
      <c r="HD35" s="3">
        <v>0</v>
      </c>
      <c r="HE35" s="3">
        <v>0</v>
      </c>
      <c r="HF35" s="3">
        <v>114.05624301570217</v>
      </c>
      <c r="HG35" s="3">
        <v>0</v>
      </c>
      <c r="HH35" s="3">
        <v>72466.977274965669</v>
      </c>
      <c r="HI35" s="3">
        <v>0</v>
      </c>
      <c r="HJ35" s="3">
        <v>0</v>
      </c>
      <c r="HK35" s="3">
        <v>0</v>
      </c>
      <c r="HL35" s="3">
        <v>7008.7360131030891</v>
      </c>
      <c r="HM35" s="3">
        <v>0</v>
      </c>
      <c r="HN35" s="3">
        <v>0</v>
      </c>
      <c r="HO35" s="3">
        <v>0</v>
      </c>
      <c r="HP35" s="3">
        <v>56.027470553539445</v>
      </c>
      <c r="HQ35" s="3">
        <v>10194.959783865761</v>
      </c>
      <c r="HR35" s="3">
        <v>0</v>
      </c>
      <c r="HS35" s="3">
        <v>0</v>
      </c>
      <c r="HT35" s="3">
        <v>0</v>
      </c>
      <c r="HU35" s="3">
        <v>0</v>
      </c>
      <c r="HV35" s="3">
        <v>101.91557496374412</v>
      </c>
      <c r="HW35" s="3">
        <v>4867.4674953242966</v>
      </c>
      <c r="HX35" s="3">
        <v>4687.5601288313201</v>
      </c>
      <c r="HY35" s="3">
        <v>424312.36530378752</v>
      </c>
      <c r="HZ35" s="3">
        <v>494.01629783877615</v>
      </c>
      <c r="IA35" s="3">
        <v>341.60414446082717</v>
      </c>
      <c r="IB35" s="3">
        <v>106312.39295261723</v>
      </c>
      <c r="IC35" s="3">
        <v>42748.192834532099</v>
      </c>
      <c r="ID35" s="3">
        <v>252743.97732776258</v>
      </c>
      <c r="IE35" s="3">
        <v>177.05984795343673</v>
      </c>
      <c r="IF35" s="3">
        <v>6391.1711912019364</v>
      </c>
      <c r="IG35" s="3">
        <v>255058.26855203038</v>
      </c>
      <c r="IH35" s="3">
        <v>74328.76330186319</v>
      </c>
      <c r="II35" s="3">
        <v>55020.462247902062</v>
      </c>
      <c r="IJ35" s="3">
        <v>6499.6056375624521</v>
      </c>
      <c r="IK35" s="3">
        <v>3922.9788667336829</v>
      </c>
      <c r="IL35" s="3">
        <v>1658.1956554344474</v>
      </c>
      <c r="IM35" s="3">
        <v>6649.8901245313618</v>
      </c>
      <c r="IN35" s="3">
        <v>12186.651844041993</v>
      </c>
      <c r="IO35" s="3">
        <v>57487.223382762095</v>
      </c>
      <c r="IP35" s="3">
        <v>2483.2327326144368</v>
      </c>
      <c r="IQ35" s="3">
        <v>8767.4737835803553</v>
      </c>
      <c r="IR35" s="3">
        <v>467.26805375017966</v>
      </c>
      <c r="IS35" s="3">
        <v>456.14996937794547</v>
      </c>
      <c r="IT35" s="3">
        <v>66.004174669037099</v>
      </c>
      <c r="IU35" s="3">
        <v>9314.200651578898</v>
      </c>
      <c r="IV35" s="41">
        <f t="shared" si="18"/>
        <v>136079636.20364323</v>
      </c>
      <c r="IW35" s="42">
        <f t="shared" si="19"/>
        <v>0</v>
      </c>
      <c r="IX35" s="44">
        <f t="shared" si="20"/>
        <v>21005979.116222333</v>
      </c>
      <c r="IY35" s="44">
        <f t="shared" si="21"/>
        <v>8151505.3076175945</v>
      </c>
      <c r="IZ35" s="44">
        <f t="shared" si="22"/>
        <v>13666492.311434338</v>
      </c>
      <c r="JA35" s="44">
        <f t="shared" si="23"/>
        <v>93255659.468368962</v>
      </c>
      <c r="JB35" s="45">
        <f t="shared" si="24"/>
        <v>136079636.20364323</v>
      </c>
      <c r="JC35" s="50">
        <f t="shared" si="25"/>
        <v>0.49051911376833046</v>
      </c>
      <c r="JD35" s="50">
        <f t="shared" si="26"/>
        <v>0.19034909714265677</v>
      </c>
      <c r="JE35" s="50">
        <f t="shared" si="27"/>
        <v>0.3191317890890128</v>
      </c>
    </row>
    <row r="36" spans="1:265">
      <c r="A36" s="47">
        <f t="shared" si="17"/>
        <v>134926085.50188959</v>
      </c>
      <c r="B36" s="6">
        <v>2046</v>
      </c>
      <c r="C36" s="3">
        <v>720215.12045228831</v>
      </c>
      <c r="D36" s="3">
        <v>3153877.194877685</v>
      </c>
      <c r="E36" s="3">
        <v>10581.781435745024</v>
      </c>
      <c r="F36" s="3">
        <v>0</v>
      </c>
      <c r="G36" s="3">
        <v>141240.56714779438</v>
      </c>
      <c r="H36" s="3">
        <v>1242996.3243712035</v>
      </c>
      <c r="I36" s="3">
        <v>1980704.90684609</v>
      </c>
      <c r="J36" s="3">
        <v>74328.757995723543</v>
      </c>
      <c r="K36" s="3">
        <v>1528712.9934323551</v>
      </c>
      <c r="L36" s="3">
        <v>8.6612740187127386</v>
      </c>
      <c r="M36" s="3">
        <v>13576967.793216249</v>
      </c>
      <c r="N36" s="3">
        <v>0</v>
      </c>
      <c r="O36" s="3">
        <v>0</v>
      </c>
      <c r="P36" s="3">
        <v>0</v>
      </c>
      <c r="Q36" s="3">
        <v>1034733.3097293867</v>
      </c>
      <c r="R36" s="3">
        <v>6020.9089864240177</v>
      </c>
      <c r="S36" s="3">
        <v>2089998.831517071</v>
      </c>
      <c r="T36" s="3">
        <v>1297162.4706747991</v>
      </c>
      <c r="U36" s="3">
        <v>28119.374366027212</v>
      </c>
      <c r="V36" s="3">
        <v>8315925.6244126027</v>
      </c>
      <c r="W36" s="3">
        <v>1108.30754857893</v>
      </c>
      <c r="X36" s="3">
        <v>381847.03356354008</v>
      </c>
      <c r="Y36" s="3">
        <v>1819847.0331462997</v>
      </c>
      <c r="Z36" s="3">
        <v>261616.30518055055</v>
      </c>
      <c r="AA36" s="3">
        <v>0</v>
      </c>
      <c r="AB36" s="3">
        <v>100440.03432654453</v>
      </c>
      <c r="AC36" s="3">
        <v>0</v>
      </c>
      <c r="AD36" s="3">
        <v>240247.14611442841</v>
      </c>
      <c r="AE36" s="3">
        <v>0</v>
      </c>
      <c r="AF36" s="3">
        <v>376935.74128336081</v>
      </c>
      <c r="AG36" s="3">
        <v>25114.786231405596</v>
      </c>
      <c r="AH36" s="3">
        <v>0</v>
      </c>
      <c r="AI36" s="3">
        <v>0</v>
      </c>
      <c r="AJ36" s="3">
        <v>765323.04259993148</v>
      </c>
      <c r="AK36" s="3">
        <v>0</v>
      </c>
      <c r="AL36" s="3">
        <v>317213.32946417487</v>
      </c>
      <c r="AM36" s="3">
        <v>0</v>
      </c>
      <c r="AN36" s="3">
        <v>668156.94013231958</v>
      </c>
      <c r="AO36" s="3">
        <v>0</v>
      </c>
      <c r="AP36" s="3">
        <v>212798.40108336846</v>
      </c>
      <c r="AQ36" s="3">
        <v>214179.78081239222</v>
      </c>
      <c r="AR36" s="3">
        <v>425804.79210262815</v>
      </c>
      <c r="AS36" s="3">
        <v>1358199.9000011003</v>
      </c>
      <c r="AT36" s="3">
        <v>43951.4562310193</v>
      </c>
      <c r="AU36" s="3">
        <v>0</v>
      </c>
      <c r="AV36" s="3">
        <v>47301.174276818027</v>
      </c>
      <c r="AW36" s="3">
        <v>1322685.3762709931</v>
      </c>
      <c r="AX36" s="3">
        <v>0</v>
      </c>
      <c r="AY36" s="3">
        <v>9241.3160512022077</v>
      </c>
      <c r="AZ36" s="3">
        <v>876556.92164749035</v>
      </c>
      <c r="BA36" s="3">
        <v>54860.755311135828</v>
      </c>
      <c r="BB36" s="3">
        <v>19071.933982623399</v>
      </c>
      <c r="BC36" s="3">
        <v>35906.821715522245</v>
      </c>
      <c r="BD36" s="3">
        <v>0</v>
      </c>
      <c r="BE36" s="3">
        <v>94397.56582836376</v>
      </c>
      <c r="BF36" s="3">
        <v>0</v>
      </c>
      <c r="BG36" s="3">
        <v>90721.008774269343</v>
      </c>
      <c r="BH36" s="3">
        <v>211866.76377014566</v>
      </c>
      <c r="BI36" s="3">
        <v>7.7385350714320331E-2</v>
      </c>
      <c r="BJ36" s="3">
        <v>28948.319125415688</v>
      </c>
      <c r="BK36" s="3">
        <v>189023.48161890355</v>
      </c>
      <c r="BL36" s="3">
        <v>0</v>
      </c>
      <c r="BM36" s="3">
        <v>1.2580713810083559</v>
      </c>
      <c r="BN36" s="3">
        <v>214825.64270207781</v>
      </c>
      <c r="BO36" s="3">
        <v>76838.229336549848</v>
      </c>
      <c r="BP36" s="3">
        <v>0</v>
      </c>
      <c r="BQ36" s="3">
        <v>6278419.7517704163</v>
      </c>
      <c r="BR36" s="3">
        <v>45019.97151920465</v>
      </c>
      <c r="BS36" s="3">
        <v>1024.2941328652462</v>
      </c>
      <c r="BT36" s="3">
        <v>296096.75548473332</v>
      </c>
      <c r="BU36" s="3">
        <v>2413413.2019504579</v>
      </c>
      <c r="BV36" s="3">
        <v>49238.965644796968</v>
      </c>
      <c r="BW36" s="3">
        <v>7211.7588275931321</v>
      </c>
      <c r="BX36" s="3">
        <v>0</v>
      </c>
      <c r="BY36" s="3">
        <v>568817.45186342951</v>
      </c>
      <c r="BZ36" s="3">
        <v>31610.743807921768</v>
      </c>
      <c r="CA36" s="3">
        <v>18688.036259418142</v>
      </c>
      <c r="CB36" s="3">
        <v>0</v>
      </c>
      <c r="CC36" s="3">
        <v>283250.33719953382</v>
      </c>
      <c r="CD36" s="3">
        <v>121724.02686088979</v>
      </c>
      <c r="CE36" s="3">
        <v>0</v>
      </c>
      <c r="CF36" s="3">
        <v>100191.59058812534</v>
      </c>
      <c r="CG36" s="3">
        <v>51725.617602213737</v>
      </c>
      <c r="CH36" s="3">
        <v>0</v>
      </c>
      <c r="CI36" s="3">
        <v>2.1420877311357647E-11</v>
      </c>
      <c r="CJ36" s="3">
        <v>2.4830737190076794E-12</v>
      </c>
      <c r="CK36" s="3">
        <v>0</v>
      </c>
      <c r="CL36" s="3">
        <v>0</v>
      </c>
      <c r="CM36" s="3">
        <v>1.7422263779536625E-11</v>
      </c>
      <c r="CN36" s="3">
        <v>6.9780601216430538E-13</v>
      </c>
      <c r="CO36" s="3">
        <v>4.6756878848539026E-11</v>
      </c>
      <c r="CP36" s="3">
        <v>4.684282015185655E-13</v>
      </c>
      <c r="CQ36" s="3">
        <v>7.5832860232925279E-11</v>
      </c>
      <c r="CR36" s="3">
        <v>0</v>
      </c>
      <c r="CS36" s="3">
        <v>3.3757780116199825E-11</v>
      </c>
      <c r="CT36" s="3">
        <v>0</v>
      </c>
      <c r="CU36" s="3">
        <v>1.379584577006418E-11</v>
      </c>
      <c r="CV36" s="3">
        <v>0</v>
      </c>
      <c r="CW36" s="3">
        <v>0</v>
      </c>
      <c r="CX36" s="3">
        <v>0</v>
      </c>
      <c r="CY36" s="3">
        <v>8.4526778314263365E-12</v>
      </c>
      <c r="CZ36" s="3">
        <v>2010411.8466195501</v>
      </c>
      <c r="DA36" s="3">
        <v>131013.03866705945</v>
      </c>
      <c r="DB36" s="3">
        <v>391097.86627645814</v>
      </c>
      <c r="DC36" s="3">
        <v>17825.578397048481</v>
      </c>
      <c r="DD36" s="3">
        <v>1469641.22605584</v>
      </c>
      <c r="DE36" s="3">
        <v>75933.57089906781</v>
      </c>
      <c r="DF36" s="3">
        <v>151430.22597601093</v>
      </c>
      <c r="DG36" s="3">
        <v>61690.161288719188</v>
      </c>
      <c r="DH36" s="3">
        <v>151460.60574051912</v>
      </c>
      <c r="DI36" s="3">
        <v>0</v>
      </c>
      <c r="DJ36" s="3">
        <v>617025.36584576196</v>
      </c>
      <c r="DK36" s="3">
        <v>305002.43875845283</v>
      </c>
      <c r="DL36" s="3">
        <v>58967.727785248753</v>
      </c>
      <c r="DM36" s="3">
        <v>60004.111992811137</v>
      </c>
      <c r="DN36" s="3">
        <v>170626.94694424098</v>
      </c>
      <c r="DO36" s="3">
        <v>1.5860696020264504E-28</v>
      </c>
      <c r="DP36" s="3">
        <v>52781.726400878841</v>
      </c>
      <c r="DQ36" s="3">
        <v>109363.73925976432</v>
      </c>
      <c r="DR36" s="3">
        <v>298022.98699035955</v>
      </c>
      <c r="DS36" s="3">
        <v>66856.935989237798</v>
      </c>
      <c r="DT36" s="3">
        <v>634181.06042554323</v>
      </c>
      <c r="DU36" s="3">
        <v>112987.78444841554</v>
      </c>
      <c r="DV36" s="3">
        <v>2671.3984696348566</v>
      </c>
      <c r="DW36" s="3">
        <v>204304.19020711238</v>
      </c>
      <c r="DX36" s="3">
        <v>25944.848013641222</v>
      </c>
      <c r="DY36" s="3">
        <v>545.41009510411016</v>
      </c>
      <c r="DZ36" s="3">
        <v>94962.044238280563</v>
      </c>
      <c r="EA36" s="3">
        <v>0</v>
      </c>
      <c r="EB36" s="3">
        <v>1702956.4209209809</v>
      </c>
      <c r="EC36" s="3">
        <v>1905287.1097979285</v>
      </c>
      <c r="ED36" s="3">
        <v>0</v>
      </c>
      <c r="EE36" s="3">
        <v>0</v>
      </c>
      <c r="EF36" s="3">
        <v>0</v>
      </c>
      <c r="EG36" s="3">
        <v>37541.526380409392</v>
      </c>
      <c r="EH36" s="3">
        <v>1634895.8361454492</v>
      </c>
      <c r="EI36" s="3">
        <v>9994390.2594802156</v>
      </c>
      <c r="EJ36" s="3">
        <v>20369.532331189432</v>
      </c>
      <c r="EK36" s="3">
        <v>957287.99683753261</v>
      </c>
      <c r="EL36" s="3">
        <v>98933.022741167253</v>
      </c>
      <c r="EM36" s="3">
        <v>3017941.1605992983</v>
      </c>
      <c r="EN36" s="3">
        <v>822219.64172885369</v>
      </c>
      <c r="EO36" s="3">
        <v>1109352.8403858512</v>
      </c>
      <c r="EP36" s="3">
        <v>295313.30743065523</v>
      </c>
      <c r="EQ36" s="3">
        <v>1496.0019677672365</v>
      </c>
      <c r="ER36" s="3">
        <v>3190.9298474356328</v>
      </c>
      <c r="ES36" s="3">
        <v>68256.446879919473</v>
      </c>
      <c r="ET36" s="3">
        <v>7590.8590094499077</v>
      </c>
      <c r="EU36" s="3">
        <v>173637.87311318808</v>
      </c>
      <c r="EV36" s="3">
        <v>196905.74827014958</v>
      </c>
      <c r="EW36" s="3">
        <v>14909037.00087925</v>
      </c>
      <c r="EX36" s="3">
        <v>2418504.5264014639</v>
      </c>
      <c r="EY36" s="3">
        <v>4668931.7953933179</v>
      </c>
      <c r="EZ36" s="3">
        <v>2075685.1152855742</v>
      </c>
      <c r="FA36" s="3">
        <v>25835.839068003253</v>
      </c>
      <c r="FB36" s="3">
        <v>63399.886529089701</v>
      </c>
      <c r="FC36" s="3">
        <v>51625.662428311909</v>
      </c>
      <c r="FD36" s="3">
        <v>58576.225228666306</v>
      </c>
      <c r="FE36" s="3">
        <v>0</v>
      </c>
      <c r="FF36" s="3">
        <v>584132.50463655393</v>
      </c>
      <c r="FG36" s="3">
        <v>2727483.4723033407</v>
      </c>
      <c r="FH36" s="3">
        <v>1260981.2697108651</v>
      </c>
      <c r="FI36" s="3">
        <v>74289.921916805411</v>
      </c>
      <c r="FJ36" s="3">
        <v>2823.8162724492749</v>
      </c>
      <c r="FK36" s="3">
        <v>234611.93845981325</v>
      </c>
      <c r="FL36" s="3">
        <v>121185.53349270842</v>
      </c>
      <c r="FM36" s="3">
        <v>3344110.2869149139</v>
      </c>
      <c r="FN36" s="3">
        <v>131499.85068413103</v>
      </c>
      <c r="FO36" s="3">
        <v>8497.6634999869293</v>
      </c>
      <c r="FP36" s="3">
        <v>37129.70634730695</v>
      </c>
      <c r="FQ36" s="3">
        <v>15820.288293552498</v>
      </c>
      <c r="FR36" s="3">
        <v>81604.953720633435</v>
      </c>
      <c r="FS36" s="3">
        <v>124279.70242871692</v>
      </c>
      <c r="FT36" s="3">
        <v>151907.89003801995</v>
      </c>
      <c r="FU36" s="3">
        <v>33301.627890379954</v>
      </c>
      <c r="FV36" s="3">
        <v>2568156.9612415107</v>
      </c>
      <c r="FW36" s="3">
        <v>34794.660596192574</v>
      </c>
      <c r="FX36" s="3">
        <v>0</v>
      </c>
      <c r="FY36" s="3">
        <v>1092139.4396446047</v>
      </c>
      <c r="FZ36" s="3">
        <v>119523.08927296866</v>
      </c>
      <c r="GA36" s="3">
        <v>3382745.2474802965</v>
      </c>
      <c r="GB36" s="3">
        <v>182334.95697977935</v>
      </c>
      <c r="GC36" s="3">
        <v>59996.002088640009</v>
      </c>
      <c r="GD36" s="3">
        <v>341707.93495296023</v>
      </c>
      <c r="GE36" s="3">
        <v>515452.75389522268</v>
      </c>
      <c r="GF36" s="3">
        <v>1706077.6154260365</v>
      </c>
      <c r="GG36" s="3">
        <v>2280094.6193369688</v>
      </c>
      <c r="GH36" s="3">
        <v>2304256.9517473266</v>
      </c>
      <c r="GI36" s="3">
        <v>45199.999314100984</v>
      </c>
      <c r="GJ36" s="3">
        <v>0</v>
      </c>
      <c r="GK36" s="3">
        <v>23640.611042404907</v>
      </c>
      <c r="GL36" s="3">
        <v>8749.8243825561694</v>
      </c>
      <c r="GM36" s="3">
        <v>3.6676801254464041E-12</v>
      </c>
      <c r="GN36" s="3">
        <v>302064.61728825187</v>
      </c>
      <c r="GO36" s="3">
        <v>4257.0080243570019</v>
      </c>
      <c r="GP36" s="3">
        <v>0</v>
      </c>
      <c r="GQ36" s="3">
        <v>0</v>
      </c>
      <c r="GR36" s="3">
        <v>0</v>
      </c>
      <c r="GS36" s="3">
        <v>0</v>
      </c>
      <c r="GT36" s="3">
        <v>0</v>
      </c>
      <c r="GU36" s="3">
        <v>0</v>
      </c>
      <c r="GV36" s="3">
        <v>0</v>
      </c>
      <c r="GW36" s="3">
        <v>0</v>
      </c>
      <c r="GX36" s="3">
        <v>0</v>
      </c>
      <c r="GY36" s="3">
        <v>0</v>
      </c>
      <c r="GZ36" s="3">
        <v>0</v>
      </c>
      <c r="HA36" s="3">
        <v>0</v>
      </c>
      <c r="HB36" s="3">
        <v>1949.5402073812184</v>
      </c>
      <c r="HC36" s="3">
        <v>45934.395386875309</v>
      </c>
      <c r="HD36" s="3">
        <v>0</v>
      </c>
      <c r="HE36" s="3">
        <v>0</v>
      </c>
      <c r="HF36" s="3">
        <v>108.51809088921652</v>
      </c>
      <c r="HG36" s="3">
        <v>0</v>
      </c>
      <c r="HH36" s="3">
        <v>68948.247096906969</v>
      </c>
      <c r="HI36" s="3">
        <v>0</v>
      </c>
      <c r="HJ36" s="3">
        <v>0</v>
      </c>
      <c r="HK36" s="3">
        <v>0</v>
      </c>
      <c r="HL36" s="3">
        <v>6668.4175418941186</v>
      </c>
      <c r="HM36" s="3">
        <v>0</v>
      </c>
      <c r="HN36" s="3">
        <v>0</v>
      </c>
      <c r="HO36" s="3">
        <v>0</v>
      </c>
      <c r="HP36" s="3">
        <v>56.244496913632865</v>
      </c>
      <c r="HQ36" s="3">
        <v>10234.450679873227</v>
      </c>
      <c r="HR36" s="3">
        <v>0</v>
      </c>
      <c r="HS36" s="3">
        <v>0</v>
      </c>
      <c r="HT36" s="3">
        <v>0</v>
      </c>
      <c r="HU36" s="3">
        <v>0</v>
      </c>
      <c r="HV36" s="3">
        <v>102.92137684691885</v>
      </c>
      <c r="HW36" s="3">
        <v>4909.1944969797287</v>
      </c>
      <c r="HX36" s="3">
        <v>4692.7074711695695</v>
      </c>
      <c r="HY36" s="3">
        <v>424386.54308658605</v>
      </c>
      <c r="HZ36" s="3">
        <v>497.00731104644132</v>
      </c>
      <c r="IA36" s="3">
        <v>342.67426880897523</v>
      </c>
      <c r="IB36" s="3">
        <v>106169.08172835814</v>
      </c>
      <c r="IC36" s="3">
        <v>42571.449780535484</v>
      </c>
      <c r="ID36" s="3">
        <v>252852.85272708515</v>
      </c>
      <c r="IE36" s="3">
        <v>178.98977027790932</v>
      </c>
      <c r="IF36" s="3">
        <v>6429.5380858723338</v>
      </c>
      <c r="IG36" s="3">
        <v>256623.30517780979</v>
      </c>
      <c r="IH36" s="3">
        <v>74487.999948065029</v>
      </c>
      <c r="II36" s="3">
        <v>55044.986101327893</v>
      </c>
      <c r="IJ36" s="3">
        <v>6517.8821568524882</v>
      </c>
      <c r="IK36" s="3">
        <v>3934.0409509546712</v>
      </c>
      <c r="IL36" s="3">
        <v>1662.8603086702362</v>
      </c>
      <c r="IM36" s="3">
        <v>6650.5560013368677</v>
      </c>
      <c r="IN36" s="3">
        <v>12187.87722771725</v>
      </c>
      <c r="IO36" s="3">
        <v>58512.714358575213</v>
      </c>
      <c r="IP36" s="3">
        <v>2491.0986688324347</v>
      </c>
      <c r="IQ36" s="3">
        <v>8766.1304022476197</v>
      </c>
      <c r="IR36" s="3">
        <v>468.53118142258489</v>
      </c>
      <c r="IS36" s="3">
        <v>464.29330972338931</v>
      </c>
      <c r="IT36" s="3">
        <v>66.197082100121833</v>
      </c>
      <c r="IU36" s="3">
        <v>9348.3352825139355</v>
      </c>
      <c r="IV36" s="41">
        <f t="shared" si="18"/>
        <v>134926085.50188959</v>
      </c>
      <c r="IW36" s="42">
        <f t="shared" si="19"/>
        <v>0</v>
      </c>
      <c r="IX36" s="44">
        <f t="shared" si="20"/>
        <v>21267251.254430786</v>
      </c>
      <c r="IY36" s="44">
        <f t="shared" si="21"/>
        <v>8375739.584868744</v>
      </c>
      <c r="IZ36" s="44">
        <f t="shared" si="22"/>
        <v>14454185.416298764</v>
      </c>
      <c r="JA36" s="44">
        <f t="shared" si="23"/>
        <v>90828909.246291339</v>
      </c>
      <c r="JB36" s="45">
        <f t="shared" si="24"/>
        <v>134926085.50188965</v>
      </c>
      <c r="JC36" s="50">
        <f t="shared" si="25"/>
        <v>0.48228147605552935</v>
      </c>
      <c r="JD36" s="50">
        <f t="shared" si="26"/>
        <v>0.18993822952111167</v>
      </c>
      <c r="JE36" s="50">
        <f t="shared" si="27"/>
        <v>0.32778029442335899</v>
      </c>
    </row>
    <row r="37" spans="1:265">
      <c r="A37" s="47">
        <f t="shared" si="17"/>
        <v>133874145.68156523</v>
      </c>
      <c r="B37" s="6">
        <v>2047</v>
      </c>
      <c r="C37" s="3">
        <v>708075.67900021176</v>
      </c>
      <c r="D37" s="3">
        <v>3243699.4719448998</v>
      </c>
      <c r="E37" s="3">
        <v>7508.8775367472253</v>
      </c>
      <c r="F37" s="3">
        <v>0</v>
      </c>
      <c r="G37" s="3">
        <v>138719.6245653707</v>
      </c>
      <c r="H37" s="3">
        <v>1221418.4336350111</v>
      </c>
      <c r="I37" s="3">
        <v>1951857.5713608612</v>
      </c>
      <c r="J37" s="3">
        <v>77837.838960048743</v>
      </c>
      <c r="K37" s="3">
        <v>1536929.0612221293</v>
      </c>
      <c r="L37" s="3">
        <v>6.1476435384170358</v>
      </c>
      <c r="M37" s="3">
        <v>13279301.169257684</v>
      </c>
      <c r="N37" s="3">
        <v>0</v>
      </c>
      <c r="O37" s="3">
        <v>0</v>
      </c>
      <c r="P37" s="3">
        <v>0</v>
      </c>
      <c r="Q37" s="3">
        <v>1048152.703918503</v>
      </c>
      <c r="R37" s="3">
        <v>5925.0803905984849</v>
      </c>
      <c r="S37" s="3">
        <v>2044445.2269785076</v>
      </c>
      <c r="T37" s="3">
        <v>1275237.4092482547</v>
      </c>
      <c r="U37" s="3">
        <v>27622.999109507673</v>
      </c>
      <c r="V37" s="3">
        <v>8362278.8545347368</v>
      </c>
      <c r="W37" s="3">
        <v>1114.4993343780709</v>
      </c>
      <c r="X37" s="3">
        <v>383969.65424488048</v>
      </c>
      <c r="Y37" s="3">
        <v>1828003.3014928738</v>
      </c>
      <c r="Z37" s="3">
        <v>270604.3388392186</v>
      </c>
      <c r="AA37" s="3">
        <v>0</v>
      </c>
      <c r="AB37" s="3">
        <v>100768.46731966935</v>
      </c>
      <c r="AC37" s="3">
        <v>0</v>
      </c>
      <c r="AD37" s="3">
        <v>223515.13329038271</v>
      </c>
      <c r="AE37" s="3">
        <v>0</v>
      </c>
      <c r="AF37" s="3">
        <v>389473.46810913505</v>
      </c>
      <c r="AG37" s="3">
        <v>26223.857371176375</v>
      </c>
      <c r="AH37" s="3">
        <v>0</v>
      </c>
      <c r="AI37" s="3">
        <v>0</v>
      </c>
      <c r="AJ37" s="3">
        <v>771616.51284479466</v>
      </c>
      <c r="AK37" s="3">
        <v>0</v>
      </c>
      <c r="AL37" s="3">
        <v>319425.70049680106</v>
      </c>
      <c r="AM37" s="3">
        <v>0</v>
      </c>
      <c r="AN37" s="3">
        <v>673817.29434575955</v>
      </c>
      <c r="AO37" s="3">
        <v>0</v>
      </c>
      <c r="AP37" s="3">
        <v>214538.00600716364</v>
      </c>
      <c r="AQ37" s="3">
        <v>215995.80929688818</v>
      </c>
      <c r="AR37" s="3">
        <v>371707.54033845855</v>
      </c>
      <c r="AS37" s="3">
        <v>1410284.6996602307</v>
      </c>
      <c r="AT37" s="3">
        <v>44333.647051731074</v>
      </c>
      <c r="AU37" s="3">
        <v>0</v>
      </c>
      <c r="AV37" s="3">
        <v>47712.49340404939</v>
      </c>
      <c r="AW37" s="3">
        <v>1336945.5456081887</v>
      </c>
      <c r="AX37" s="3">
        <v>0</v>
      </c>
      <c r="AY37" s="3">
        <v>6059.3576837411729</v>
      </c>
      <c r="AZ37" s="3">
        <v>884179.24040580855</v>
      </c>
      <c r="BA37" s="3">
        <v>54155.188062029178</v>
      </c>
      <c r="BB37" s="3">
        <v>18897.043792032528</v>
      </c>
      <c r="BC37" s="3">
        <v>35914.276455522202</v>
      </c>
      <c r="BD37" s="3">
        <v>0</v>
      </c>
      <c r="BE37" s="3">
        <v>82361.814716356675</v>
      </c>
      <c r="BF37" s="3">
        <v>0</v>
      </c>
      <c r="BG37" s="3">
        <v>91794.455088598406</v>
      </c>
      <c r="BH37" s="3">
        <v>214538.46695189489</v>
      </c>
      <c r="BI37" s="3">
        <v>7.6265128080048566E-2</v>
      </c>
      <c r="BJ37" s="3">
        <v>27046.447365460623</v>
      </c>
      <c r="BK37" s="3">
        <v>193439.27126027766</v>
      </c>
      <c r="BL37" s="3">
        <v>0</v>
      </c>
      <c r="BM37" s="3">
        <v>1.242042647355752</v>
      </c>
      <c r="BN37" s="3">
        <v>217018.44460820293</v>
      </c>
      <c r="BO37" s="3">
        <v>78947.799596797006</v>
      </c>
      <c r="BP37" s="3">
        <v>0</v>
      </c>
      <c r="BQ37" s="3">
        <v>6212326.6598657696</v>
      </c>
      <c r="BR37" s="3">
        <v>45150.433175577899</v>
      </c>
      <c r="BS37" s="3">
        <v>676.84233332203962</v>
      </c>
      <c r="BT37" s="3">
        <v>295269.53639199818</v>
      </c>
      <c r="BU37" s="3">
        <v>2408468.0229821387</v>
      </c>
      <c r="BV37" s="3">
        <v>49319.34728992157</v>
      </c>
      <c r="BW37" s="3">
        <v>6362.5220324086995</v>
      </c>
      <c r="BX37" s="3">
        <v>0</v>
      </c>
      <c r="BY37" s="3">
        <v>585504.97100503137</v>
      </c>
      <c r="BZ37" s="3">
        <v>31704.226202593527</v>
      </c>
      <c r="CA37" s="3">
        <v>18278.367569423332</v>
      </c>
      <c r="CB37" s="3">
        <v>0</v>
      </c>
      <c r="CC37" s="3">
        <v>280730.68244962813</v>
      </c>
      <c r="CD37" s="3">
        <v>126095.18603257225</v>
      </c>
      <c r="CE37" s="3">
        <v>0</v>
      </c>
      <c r="CF37" s="3">
        <v>101002.23020758756</v>
      </c>
      <c r="CG37" s="3">
        <v>52115.326603072819</v>
      </c>
      <c r="CH37" s="3">
        <v>0</v>
      </c>
      <c r="CI37" s="3">
        <v>3.4941261766241437E-11</v>
      </c>
      <c r="CJ37" s="3">
        <v>4.0299396510974105E-12</v>
      </c>
      <c r="CK37" s="3">
        <v>0</v>
      </c>
      <c r="CL37" s="3">
        <v>0</v>
      </c>
      <c r="CM37" s="3">
        <v>2.6417974822516724E-11</v>
      </c>
      <c r="CN37" s="3">
        <v>9.5239282513170343E-13</v>
      </c>
      <c r="CO37" s="3">
        <v>5.9069134402334511E-11</v>
      </c>
      <c r="CP37" s="3">
        <v>5.8289356554131631E-13</v>
      </c>
      <c r="CQ37" s="3">
        <v>1.1461706432963125E-10</v>
      </c>
      <c r="CR37" s="3">
        <v>0</v>
      </c>
      <c r="CS37" s="3">
        <v>5.2880506405813752E-11</v>
      </c>
      <c r="CT37" s="3">
        <v>0</v>
      </c>
      <c r="CU37" s="3">
        <v>2.1235052290446416E-11</v>
      </c>
      <c r="CV37" s="3">
        <v>0</v>
      </c>
      <c r="CW37" s="3">
        <v>0</v>
      </c>
      <c r="CX37" s="3">
        <v>0</v>
      </c>
      <c r="CY37" s="3">
        <v>9.7977023281408406E-12</v>
      </c>
      <c r="CZ37" s="3">
        <v>2036952.685368137</v>
      </c>
      <c r="DA37" s="3">
        <v>131478.38146616577</v>
      </c>
      <c r="DB37" s="3">
        <v>394382.99740590778</v>
      </c>
      <c r="DC37" s="3">
        <v>17969.730535254741</v>
      </c>
      <c r="DD37" s="3">
        <v>1518040.2697790009</v>
      </c>
      <c r="DE37" s="3">
        <v>76779.146196153597</v>
      </c>
      <c r="DF37" s="3">
        <v>120826.04892463068</v>
      </c>
      <c r="DG37" s="3">
        <v>49222.52739172375</v>
      </c>
      <c r="DH37" s="3">
        <v>152339.30647432845</v>
      </c>
      <c r="DI37" s="3">
        <v>0</v>
      </c>
      <c r="DJ37" s="3">
        <v>623927.82225801807</v>
      </c>
      <c r="DK37" s="3">
        <v>308166.89995190321</v>
      </c>
      <c r="DL37" s="3">
        <v>60465.438797708441</v>
      </c>
      <c r="DM37" s="3">
        <v>59535.476215935683</v>
      </c>
      <c r="DN37" s="3">
        <v>172153.46511756341</v>
      </c>
      <c r="DO37" s="3">
        <v>1.9188154232776514E-33</v>
      </c>
      <c r="DP37" s="3">
        <v>48590.955425315238</v>
      </c>
      <c r="DQ37" s="3">
        <v>114653.11566716767</v>
      </c>
      <c r="DR37" s="3">
        <v>297649.50430034538</v>
      </c>
      <c r="DS37" s="3">
        <v>68254.200550047768</v>
      </c>
      <c r="DT37" s="3">
        <v>639872.14005195606</v>
      </c>
      <c r="DU37" s="3">
        <v>113959.87254728097</v>
      </c>
      <c r="DV37" s="3">
        <v>2793.9056330913445</v>
      </c>
      <c r="DW37" s="3">
        <v>206289.26883262908</v>
      </c>
      <c r="DX37" s="3">
        <v>25796.859265298706</v>
      </c>
      <c r="DY37" s="3">
        <v>537.82469244653771</v>
      </c>
      <c r="DZ37" s="3">
        <v>98571.552795325551</v>
      </c>
      <c r="EA37" s="3">
        <v>0</v>
      </c>
      <c r="EB37" s="3">
        <v>1714780.1503994802</v>
      </c>
      <c r="EC37" s="3">
        <v>1923888.0128023198</v>
      </c>
      <c r="ED37" s="3">
        <v>0</v>
      </c>
      <c r="EE37" s="3">
        <v>0</v>
      </c>
      <c r="EF37" s="3">
        <v>0</v>
      </c>
      <c r="EG37" s="3">
        <v>36888.81871238703</v>
      </c>
      <c r="EH37" s="3">
        <v>1705905.1123423763</v>
      </c>
      <c r="EI37" s="3">
        <v>9914067.4276090637</v>
      </c>
      <c r="EJ37" s="3">
        <v>20330.50595369178</v>
      </c>
      <c r="EK37" s="3">
        <v>955305.30051067227</v>
      </c>
      <c r="EL37" s="3">
        <v>98746.845213451132</v>
      </c>
      <c r="EM37" s="3">
        <v>2737688.2245263811</v>
      </c>
      <c r="EN37" s="3">
        <v>855110.79796504625</v>
      </c>
      <c r="EO37" s="3">
        <v>1073482.9548594058</v>
      </c>
      <c r="EP37" s="3">
        <v>268492.90512924292</v>
      </c>
      <c r="EQ37" s="3">
        <v>1369.8788316274781</v>
      </c>
      <c r="ER37" s="3">
        <v>2935.6720205963484</v>
      </c>
      <c r="ES37" s="3">
        <v>63402.882192067678</v>
      </c>
      <c r="ET37" s="3">
        <v>7014.3921201875437</v>
      </c>
      <c r="EU37" s="3">
        <v>159689.34868752086</v>
      </c>
      <c r="EV37" s="3">
        <v>179595.4705276124</v>
      </c>
      <c r="EW37" s="3">
        <v>13825821.813043185</v>
      </c>
      <c r="EX37" s="3">
        <v>2558877.2026882549</v>
      </c>
      <c r="EY37" s="3">
        <v>4740709.5893476233</v>
      </c>
      <c r="EZ37" s="3">
        <v>1875806.5938191279</v>
      </c>
      <c r="FA37" s="3">
        <v>24208.005903012785</v>
      </c>
      <c r="FB37" s="3">
        <v>59615.790938140453</v>
      </c>
      <c r="FC37" s="3">
        <v>48114.680536915548</v>
      </c>
      <c r="FD37" s="3">
        <v>55238.969819688442</v>
      </c>
      <c r="FE37" s="3">
        <v>0</v>
      </c>
      <c r="FF37" s="3">
        <v>552192.8175219564</v>
      </c>
      <c r="FG37" s="3">
        <v>2827057.1711522788</v>
      </c>
      <c r="FH37" s="3">
        <v>1251645.5137285651</v>
      </c>
      <c r="FI37" s="3">
        <v>78040.168582276398</v>
      </c>
      <c r="FJ37" s="3">
        <v>2849.9521384751461</v>
      </c>
      <c r="FK37" s="3">
        <v>233377.24730971412</v>
      </c>
      <c r="FL37" s="3">
        <v>120671.23676161513</v>
      </c>
      <c r="FM37" s="3">
        <v>3357894.711480252</v>
      </c>
      <c r="FN37" s="3">
        <v>151520.26354861996</v>
      </c>
      <c r="FO37" s="3">
        <v>8443.8183092513191</v>
      </c>
      <c r="FP37" s="3">
        <v>36336.186528960236</v>
      </c>
      <c r="FQ37" s="3">
        <v>15433.559061958085</v>
      </c>
      <c r="FR37" s="3">
        <v>87538.469236771009</v>
      </c>
      <c r="FS37" s="3">
        <v>132563.81661783258</v>
      </c>
      <c r="FT37" s="3">
        <v>148733.71268441778</v>
      </c>
      <c r="FU37" s="3">
        <v>33066.550763991538</v>
      </c>
      <c r="FV37" s="3">
        <v>2508544.9998914558</v>
      </c>
      <c r="FW37" s="3">
        <v>35204.2939545279</v>
      </c>
      <c r="FX37" s="3">
        <v>0</v>
      </c>
      <c r="FY37" s="3">
        <v>1123736.0573343826</v>
      </c>
      <c r="FZ37" s="3">
        <v>114242.87565671543</v>
      </c>
      <c r="GA37" s="3">
        <v>3421416.7623559074</v>
      </c>
      <c r="GB37" s="3">
        <v>181018.0730135327</v>
      </c>
      <c r="GC37" s="3">
        <v>60148.157350302776</v>
      </c>
      <c r="GD37" s="3">
        <v>342659.05389503209</v>
      </c>
      <c r="GE37" s="3">
        <v>492173.06871843495</v>
      </c>
      <c r="GF37" s="3">
        <v>1862125.8410892284</v>
      </c>
      <c r="GG37" s="3">
        <v>2242461.9889512584</v>
      </c>
      <c r="GH37" s="3">
        <v>2659072.5034258063</v>
      </c>
      <c r="GI37" s="3">
        <v>46410.230828609187</v>
      </c>
      <c r="GJ37" s="3">
        <v>0</v>
      </c>
      <c r="GK37" s="3">
        <v>20280.463296161422</v>
      </c>
      <c r="GL37" s="3">
        <v>7563.9800270609439</v>
      </c>
      <c r="GM37" s="3">
        <v>2.7207174327652972E-12</v>
      </c>
      <c r="GN37" s="3">
        <v>315180.00621584308</v>
      </c>
      <c r="GO37" s="3">
        <v>4451.7193743834487</v>
      </c>
      <c r="GP37" s="3">
        <v>0</v>
      </c>
      <c r="GQ37" s="3">
        <v>0</v>
      </c>
      <c r="GR37" s="3">
        <v>0</v>
      </c>
      <c r="GS37" s="3">
        <v>0</v>
      </c>
      <c r="GT37" s="3">
        <v>0</v>
      </c>
      <c r="GU37" s="3">
        <v>0</v>
      </c>
      <c r="GV37" s="3">
        <v>0</v>
      </c>
      <c r="GW37" s="3">
        <v>0</v>
      </c>
      <c r="GX37" s="3">
        <v>0</v>
      </c>
      <c r="GY37" s="3">
        <v>0</v>
      </c>
      <c r="GZ37" s="3">
        <v>0</v>
      </c>
      <c r="HA37" s="3">
        <v>0</v>
      </c>
      <c r="HB37" s="3">
        <v>2089.9694771684831</v>
      </c>
      <c r="HC37" s="3">
        <v>48661.699790118968</v>
      </c>
      <c r="HD37" s="3">
        <v>0</v>
      </c>
      <c r="HE37" s="3">
        <v>0</v>
      </c>
      <c r="HF37" s="3">
        <v>103.14704322131055</v>
      </c>
      <c r="HG37" s="3">
        <v>0</v>
      </c>
      <c r="HH37" s="3">
        <v>65535.688704646869</v>
      </c>
      <c r="HI37" s="3">
        <v>0</v>
      </c>
      <c r="HJ37" s="3">
        <v>0</v>
      </c>
      <c r="HK37" s="3">
        <v>0</v>
      </c>
      <c r="HL37" s="3">
        <v>6338.3676101866222</v>
      </c>
      <c r="HM37" s="3">
        <v>0</v>
      </c>
      <c r="HN37" s="3">
        <v>0</v>
      </c>
      <c r="HO37" s="3">
        <v>0</v>
      </c>
      <c r="HP37" s="3">
        <v>56.431695965301024</v>
      </c>
      <c r="HQ37" s="3">
        <v>10268.514091704568</v>
      </c>
      <c r="HR37" s="3">
        <v>0</v>
      </c>
      <c r="HS37" s="3">
        <v>0</v>
      </c>
      <c r="HT37" s="3">
        <v>0</v>
      </c>
      <c r="HU37" s="3">
        <v>0</v>
      </c>
      <c r="HV37" s="3">
        <v>104.1906483898031</v>
      </c>
      <c r="HW37" s="3">
        <v>4969.9258741926469</v>
      </c>
      <c r="HX37" s="3">
        <v>4724.6101940018007</v>
      </c>
      <c r="HY37" s="3">
        <v>425227.98385484569</v>
      </c>
      <c r="HZ37" s="3">
        <v>502.66000773002486</v>
      </c>
      <c r="IA37" s="3">
        <v>345.8691550074231</v>
      </c>
      <c r="IB37" s="3">
        <v>106269.79317851031</v>
      </c>
      <c r="IC37" s="3">
        <v>42509.325694598971</v>
      </c>
      <c r="ID37" s="3">
        <v>253275.14929587356</v>
      </c>
      <c r="IE37" s="3">
        <v>180.94257025475571</v>
      </c>
      <c r="IF37" s="3">
        <v>6462.4514695714588</v>
      </c>
      <c r="IG37" s="3">
        <v>257941.19730848511</v>
      </c>
      <c r="IH37" s="3">
        <v>74676.034346232685</v>
      </c>
      <c r="II37" s="3">
        <v>55137.417211583961</v>
      </c>
      <c r="IJ37" s="3">
        <v>6536.1334842219821</v>
      </c>
      <c r="IK37" s="3">
        <v>3945.067640768777</v>
      </c>
      <c r="IL37" s="3">
        <v>1667.517319398218</v>
      </c>
      <c r="IM37" s="3">
        <v>6668.6578063046409</v>
      </c>
      <c r="IN37" s="3">
        <v>12221.051122815277</v>
      </c>
      <c r="IO37" s="3">
        <v>59268.500281525863</v>
      </c>
      <c r="IP37" s="3">
        <v>2498.5094884300547</v>
      </c>
      <c r="IQ37" s="3">
        <v>8797.9548351316516</v>
      </c>
      <c r="IR37" s="3">
        <v>469.84081807199135</v>
      </c>
      <c r="IS37" s="3">
        <v>470.29323093420152</v>
      </c>
      <c r="IT37" s="3">
        <v>66.387738918339139</v>
      </c>
      <c r="IU37" s="3">
        <v>9378.7888305779816</v>
      </c>
      <c r="IV37" s="41">
        <f t="shared" si="18"/>
        <v>133874145.68156523</v>
      </c>
      <c r="IW37" s="42">
        <f t="shared" si="19"/>
        <v>0</v>
      </c>
      <c r="IX37" s="44">
        <f t="shared" si="20"/>
        <v>21523104.896880388</v>
      </c>
      <c r="IY37" s="44">
        <f t="shared" si="21"/>
        <v>8583513.7367941048</v>
      </c>
      <c r="IZ37" s="44">
        <f t="shared" si="22"/>
        <v>15249193.917161293</v>
      </c>
      <c r="JA37" s="44">
        <f t="shared" si="23"/>
        <v>88518333.130729511</v>
      </c>
      <c r="JB37" s="45">
        <f t="shared" si="24"/>
        <v>133874145.6815653</v>
      </c>
      <c r="JC37" s="50">
        <f t="shared" si="25"/>
        <v>0.47453906536801255</v>
      </c>
      <c r="JD37" s="50">
        <f t="shared" si="26"/>
        <v>0.1892483731202812</v>
      </c>
      <c r="JE37" s="50">
        <f t="shared" si="27"/>
        <v>0.3362125615117062</v>
      </c>
    </row>
    <row r="38" spans="1:265">
      <c r="A38" s="47">
        <f t="shared" si="17"/>
        <v>132966823.06947225</v>
      </c>
      <c r="B38" s="6">
        <v>2048</v>
      </c>
      <c r="C38" s="3">
        <v>696362.60506313981</v>
      </c>
      <c r="D38" s="3">
        <v>3324269.5983393826</v>
      </c>
      <c r="E38" s="3">
        <v>5093.3290304728325</v>
      </c>
      <c r="F38" s="3">
        <v>0</v>
      </c>
      <c r="G38" s="3">
        <v>136600.10573653324</v>
      </c>
      <c r="H38" s="3">
        <v>1201176.087336085</v>
      </c>
      <c r="I38" s="3">
        <v>1927952.6798129082</v>
      </c>
      <c r="J38" s="3">
        <v>81208.42496955469</v>
      </c>
      <c r="K38" s="3">
        <v>1546112.3477044331</v>
      </c>
      <c r="L38" s="3">
        <v>4.171020138985658</v>
      </c>
      <c r="M38" s="3">
        <v>13024893.416999657</v>
      </c>
      <c r="N38" s="3">
        <v>0</v>
      </c>
      <c r="O38" s="3">
        <v>0</v>
      </c>
      <c r="P38" s="3">
        <v>0</v>
      </c>
      <c r="Q38" s="3">
        <v>1061781.115950125</v>
      </c>
      <c r="R38" s="3">
        <v>5825.0635175161242</v>
      </c>
      <c r="S38" s="3">
        <v>2007094.4454878354</v>
      </c>
      <c r="T38" s="3">
        <v>1257295.3817453468</v>
      </c>
      <c r="U38" s="3">
        <v>27223.778715822627</v>
      </c>
      <c r="V38" s="3">
        <v>8413485.5190589558</v>
      </c>
      <c r="W38" s="3">
        <v>1121.342049014871</v>
      </c>
      <c r="X38" s="3">
        <v>386314.09987074585</v>
      </c>
      <c r="Y38" s="3">
        <v>1837359.8645519731</v>
      </c>
      <c r="Z38" s="3">
        <v>278424.69234967267</v>
      </c>
      <c r="AA38" s="3">
        <v>0</v>
      </c>
      <c r="AB38" s="3">
        <v>101134.38763215601</v>
      </c>
      <c r="AC38" s="3">
        <v>0</v>
      </c>
      <c r="AD38" s="3">
        <v>208451.86028924937</v>
      </c>
      <c r="AE38" s="3">
        <v>0</v>
      </c>
      <c r="AF38" s="3">
        <v>401043.75557126431</v>
      </c>
      <c r="AG38" s="3">
        <v>27312.67333584074</v>
      </c>
      <c r="AH38" s="3">
        <v>0</v>
      </c>
      <c r="AI38" s="3">
        <v>0</v>
      </c>
      <c r="AJ38" s="3">
        <v>778016.84711824916</v>
      </c>
      <c r="AK38" s="3">
        <v>0</v>
      </c>
      <c r="AL38" s="3">
        <v>321773.60115248855</v>
      </c>
      <c r="AM38" s="3">
        <v>0</v>
      </c>
      <c r="AN38" s="3">
        <v>679532.43964568735</v>
      </c>
      <c r="AO38" s="3">
        <v>0</v>
      </c>
      <c r="AP38" s="3">
        <v>216326.54647157088</v>
      </c>
      <c r="AQ38" s="3">
        <v>217836.19816082763</v>
      </c>
      <c r="AR38" s="3">
        <v>319072.14938178059</v>
      </c>
      <c r="AS38" s="3">
        <v>1461483.0564129106</v>
      </c>
      <c r="AT38" s="3">
        <v>44717.168890971763</v>
      </c>
      <c r="AU38" s="3">
        <v>0</v>
      </c>
      <c r="AV38" s="3">
        <v>48125.24499210903</v>
      </c>
      <c r="AW38" s="3">
        <v>1350435.3058241897</v>
      </c>
      <c r="AX38" s="3">
        <v>0</v>
      </c>
      <c r="AY38" s="3">
        <v>3860.1311883723038</v>
      </c>
      <c r="AZ38" s="3">
        <v>891828.10466692201</v>
      </c>
      <c r="BA38" s="3">
        <v>53628.555737758339</v>
      </c>
      <c r="BB38" s="3">
        <v>18791.806641745447</v>
      </c>
      <c r="BC38" s="3">
        <v>35961.957956967046</v>
      </c>
      <c r="BD38" s="3">
        <v>0</v>
      </c>
      <c r="BE38" s="3">
        <v>70507.280034344949</v>
      </c>
      <c r="BF38" s="3">
        <v>0</v>
      </c>
      <c r="BG38" s="3">
        <v>92856.229275343052</v>
      </c>
      <c r="BH38" s="3">
        <v>217449.11541783047</v>
      </c>
      <c r="BI38" s="3">
        <v>7.5046764160314972E-2</v>
      </c>
      <c r="BJ38" s="3">
        <v>25206.421416906898</v>
      </c>
      <c r="BK38" s="3">
        <v>197833.80085539413</v>
      </c>
      <c r="BL38" s="3">
        <v>0</v>
      </c>
      <c r="BM38" s="3">
        <v>1.2245164629931795</v>
      </c>
      <c r="BN38" s="3">
        <v>219143.78474047172</v>
      </c>
      <c r="BO38" s="3">
        <v>81276.796388349569</v>
      </c>
      <c r="BP38" s="3">
        <v>0</v>
      </c>
      <c r="BQ38" s="3">
        <v>6155613.3701569242</v>
      </c>
      <c r="BR38" s="3">
        <v>45272.233586127397</v>
      </c>
      <c r="BS38" s="3">
        <v>424.52523907839515</v>
      </c>
      <c r="BT38" s="3">
        <v>294477.53797825921</v>
      </c>
      <c r="BU38" s="3">
        <v>2403904.7711990713</v>
      </c>
      <c r="BV38" s="3">
        <v>49440.001879040312</v>
      </c>
      <c r="BW38" s="3">
        <v>5558.3103304051901</v>
      </c>
      <c r="BX38" s="3">
        <v>0</v>
      </c>
      <c r="BY38" s="3">
        <v>599904.96044427308</v>
      </c>
      <c r="BZ38" s="3">
        <v>31790.945581063679</v>
      </c>
      <c r="CA38" s="3">
        <v>17950.452737957417</v>
      </c>
      <c r="CB38" s="3">
        <v>0</v>
      </c>
      <c r="CC38" s="3">
        <v>278424.45251266175</v>
      </c>
      <c r="CD38" s="3">
        <v>130340.93154878615</v>
      </c>
      <c r="CE38" s="3">
        <v>0</v>
      </c>
      <c r="CF38" s="3">
        <v>101725.99841479794</v>
      </c>
      <c r="CG38" s="3">
        <v>52632.415960308128</v>
      </c>
      <c r="CH38" s="3">
        <v>0</v>
      </c>
      <c r="CI38" s="3">
        <v>3.4851055534907532E-11</v>
      </c>
      <c r="CJ38" s="3">
        <v>4.0194159477966533E-12</v>
      </c>
      <c r="CK38" s="3">
        <v>0</v>
      </c>
      <c r="CL38" s="3">
        <v>0</v>
      </c>
      <c r="CM38" s="3">
        <v>2.6335155185961095E-11</v>
      </c>
      <c r="CN38" s="3">
        <v>9.4853636851172214E-13</v>
      </c>
      <c r="CO38" s="3">
        <v>5.7861424234370798E-11</v>
      </c>
      <c r="CP38" s="3">
        <v>5.7034843671737919E-13</v>
      </c>
      <c r="CQ38" s="3">
        <v>1.1333011017167668E-10</v>
      </c>
      <c r="CR38" s="3">
        <v>0</v>
      </c>
      <c r="CS38" s="3">
        <v>5.0189713054297679E-11</v>
      </c>
      <c r="CT38" s="3">
        <v>0</v>
      </c>
      <c r="CU38" s="3">
        <v>2.113200729772087E-11</v>
      </c>
      <c r="CV38" s="3">
        <v>0</v>
      </c>
      <c r="CW38" s="3">
        <v>0</v>
      </c>
      <c r="CX38" s="3">
        <v>0</v>
      </c>
      <c r="CY38" s="3">
        <v>9.5388629207985821E-12</v>
      </c>
      <c r="CZ38" s="3">
        <v>2064985.2675781972</v>
      </c>
      <c r="DA38" s="3">
        <v>132108.91634633418</v>
      </c>
      <c r="DB38" s="3">
        <v>397566.38742899202</v>
      </c>
      <c r="DC38" s="3">
        <v>18128.91729722888</v>
      </c>
      <c r="DD38" s="3">
        <v>1561115.8341685513</v>
      </c>
      <c r="DE38" s="3">
        <v>77606.537078248628</v>
      </c>
      <c r="DF38" s="3">
        <v>95197.016540457247</v>
      </c>
      <c r="DG38" s="3">
        <v>38781.684876545085</v>
      </c>
      <c r="DH38" s="3">
        <v>153364.47483105559</v>
      </c>
      <c r="DI38" s="3">
        <v>0</v>
      </c>
      <c r="DJ38" s="3">
        <v>630824.57495260856</v>
      </c>
      <c r="DK38" s="3">
        <v>311307.23447635467</v>
      </c>
      <c r="DL38" s="3">
        <v>61989.759246802147</v>
      </c>
      <c r="DM38" s="3">
        <v>59064.61417438522</v>
      </c>
      <c r="DN38" s="3">
        <v>173701.19385030528</v>
      </c>
      <c r="DO38" s="3">
        <v>6.1743351641598996E-39</v>
      </c>
      <c r="DP38" s="3">
        <v>44340.483104335552</v>
      </c>
      <c r="DQ38" s="3">
        <v>120055.10068208443</v>
      </c>
      <c r="DR38" s="3">
        <v>297431.57263072167</v>
      </c>
      <c r="DS38" s="3">
        <v>69706.141093246537</v>
      </c>
      <c r="DT38" s="3">
        <v>645875.67296663509</v>
      </c>
      <c r="DU38" s="3">
        <v>114933.37217931203</v>
      </c>
      <c r="DV38" s="3">
        <v>2918.7884334521077</v>
      </c>
      <c r="DW38" s="3">
        <v>208288.88907092594</v>
      </c>
      <c r="DX38" s="3">
        <v>25640.817559795552</v>
      </c>
      <c r="DY38" s="3">
        <v>531.80670451290234</v>
      </c>
      <c r="DZ38" s="3">
        <v>101716.18014847577</v>
      </c>
      <c r="EA38" s="3">
        <v>0</v>
      </c>
      <c r="EB38" s="3">
        <v>1727349.1896622977</v>
      </c>
      <c r="EC38" s="3">
        <v>1943409.5159647889</v>
      </c>
      <c r="ED38" s="3">
        <v>0</v>
      </c>
      <c r="EE38" s="3">
        <v>0</v>
      </c>
      <c r="EF38" s="3">
        <v>0</v>
      </c>
      <c r="EG38" s="3">
        <v>36366.874508475026</v>
      </c>
      <c r="EH38" s="3">
        <v>1775368.0772074631</v>
      </c>
      <c r="EI38" s="3">
        <v>9858396.7240029648</v>
      </c>
      <c r="EJ38" s="3">
        <v>20329.040439309629</v>
      </c>
      <c r="EK38" s="3">
        <v>955149.8873523199</v>
      </c>
      <c r="EL38" s="3">
        <v>98740.795676949318</v>
      </c>
      <c r="EM38" s="3">
        <v>2462754.6962140738</v>
      </c>
      <c r="EN38" s="3">
        <v>886746.3743593602</v>
      </c>
      <c r="EO38" s="3">
        <v>1035436.650887219</v>
      </c>
      <c r="EP38" s="3">
        <v>241931.33106166811</v>
      </c>
      <c r="EQ38" s="3">
        <v>1242.5965431170653</v>
      </c>
      <c r="ER38" s="3">
        <v>2674.5175563895364</v>
      </c>
      <c r="ES38" s="3">
        <v>59130.651622863414</v>
      </c>
      <c r="ET38" s="3">
        <v>6408.4592340654808</v>
      </c>
      <c r="EU38" s="3">
        <v>145350.18678132058</v>
      </c>
      <c r="EV38" s="3">
        <v>162352.61371089544</v>
      </c>
      <c r="EW38" s="3">
        <v>12783111.818209939</v>
      </c>
      <c r="EX38" s="3">
        <v>2702490.3587626843</v>
      </c>
      <c r="EY38" s="3">
        <v>4788239.6438262314</v>
      </c>
      <c r="EZ38" s="3">
        <v>1673825.2851878088</v>
      </c>
      <c r="FA38" s="3">
        <v>22600.4743680594</v>
      </c>
      <c r="FB38" s="3">
        <v>55842.958394335823</v>
      </c>
      <c r="FC38" s="3">
        <v>45082.478450045171</v>
      </c>
      <c r="FD38" s="3">
        <v>51844.970979165635</v>
      </c>
      <c r="FE38" s="3">
        <v>0</v>
      </c>
      <c r="FF38" s="3">
        <v>520087.16611822398</v>
      </c>
      <c r="FG38" s="3">
        <v>2917713.7450780557</v>
      </c>
      <c r="FH38" s="3">
        <v>1238971.0115697449</v>
      </c>
      <c r="FI38" s="3">
        <v>81232.077367723759</v>
      </c>
      <c r="FJ38" s="3">
        <v>2879.9077725202424</v>
      </c>
      <c r="FK38" s="3">
        <v>231984.53030552794</v>
      </c>
      <c r="FL38" s="3">
        <v>120385.70885087953</v>
      </c>
      <c r="FM38" s="3">
        <v>3369869.5684039202</v>
      </c>
      <c r="FN38" s="3">
        <v>171640.38061849706</v>
      </c>
      <c r="FO38" s="3">
        <v>8390.2716385718813</v>
      </c>
      <c r="FP38" s="3">
        <v>36076.113527674381</v>
      </c>
      <c r="FQ38" s="3">
        <v>14959.46829123813</v>
      </c>
      <c r="FR38" s="3">
        <v>93587.482675354942</v>
      </c>
      <c r="FS38" s="3">
        <v>140701.68869527907</v>
      </c>
      <c r="FT38" s="3">
        <v>145634.78135024116</v>
      </c>
      <c r="FU38" s="3">
        <v>32862.181718982487</v>
      </c>
      <c r="FV38" s="3">
        <v>2458481.3346915091</v>
      </c>
      <c r="FW38" s="3">
        <v>35951.681646566984</v>
      </c>
      <c r="FX38" s="3">
        <v>0</v>
      </c>
      <c r="FY38" s="3">
        <v>1156401.147439562</v>
      </c>
      <c r="FZ38" s="3">
        <v>109236.12887465004</v>
      </c>
      <c r="GA38" s="3">
        <v>3462066.4502591463</v>
      </c>
      <c r="GB38" s="3">
        <v>179707.46931663447</v>
      </c>
      <c r="GC38" s="3">
        <v>60291.934676200362</v>
      </c>
      <c r="GD38" s="3">
        <v>343136.32671621826</v>
      </c>
      <c r="GE38" s="3">
        <v>471046.1069865051</v>
      </c>
      <c r="GF38" s="3">
        <v>2020709.5963409292</v>
      </c>
      <c r="GG38" s="3">
        <v>2204683.0879943315</v>
      </c>
      <c r="GH38" s="3">
        <v>3033076.7751058843</v>
      </c>
      <c r="GI38" s="3">
        <v>47606.546285359713</v>
      </c>
      <c r="GJ38" s="3">
        <v>0</v>
      </c>
      <c r="GK38" s="3">
        <v>17016.561154813786</v>
      </c>
      <c r="GL38" s="3">
        <v>6445.5529818465093</v>
      </c>
      <c r="GM38" s="3">
        <v>2.3880316470620879E-12</v>
      </c>
      <c r="GN38" s="3">
        <v>327042.40311643842</v>
      </c>
      <c r="GO38" s="3">
        <v>4630.2391426704971</v>
      </c>
      <c r="GP38" s="3">
        <v>0</v>
      </c>
      <c r="GQ38" s="3">
        <v>0</v>
      </c>
      <c r="GR38" s="3">
        <v>0</v>
      </c>
      <c r="GS38" s="3">
        <v>0</v>
      </c>
      <c r="GT38" s="3">
        <v>0</v>
      </c>
      <c r="GU38" s="3">
        <v>0</v>
      </c>
      <c r="GV38" s="3">
        <v>0</v>
      </c>
      <c r="GW38" s="3">
        <v>0</v>
      </c>
      <c r="GX38" s="3">
        <v>0</v>
      </c>
      <c r="GY38" s="3">
        <v>0</v>
      </c>
      <c r="GZ38" s="3">
        <v>0</v>
      </c>
      <c r="HA38" s="3">
        <v>0</v>
      </c>
      <c r="HB38" s="3">
        <v>2230.7905462466388</v>
      </c>
      <c r="HC38" s="3">
        <v>51302.417656036174</v>
      </c>
      <c r="HD38" s="3">
        <v>0</v>
      </c>
      <c r="HE38" s="3">
        <v>0</v>
      </c>
      <c r="HF38" s="3">
        <v>98.072720400886624</v>
      </c>
      <c r="HG38" s="3">
        <v>0</v>
      </c>
      <c r="HH38" s="3">
        <v>62311.65793885295</v>
      </c>
      <c r="HI38" s="3">
        <v>0</v>
      </c>
      <c r="HJ38" s="3">
        <v>0</v>
      </c>
      <c r="HK38" s="3">
        <v>0</v>
      </c>
      <c r="HL38" s="3">
        <v>6026.5513680128361</v>
      </c>
      <c r="HM38" s="3">
        <v>0</v>
      </c>
      <c r="HN38" s="3">
        <v>0</v>
      </c>
      <c r="HO38" s="3">
        <v>0</v>
      </c>
      <c r="HP38" s="3">
        <v>56.699204072352025</v>
      </c>
      <c r="HQ38" s="3">
        <v>10317.190827710991</v>
      </c>
      <c r="HR38" s="3">
        <v>0</v>
      </c>
      <c r="HS38" s="3">
        <v>0</v>
      </c>
      <c r="HT38" s="3">
        <v>0</v>
      </c>
      <c r="HU38" s="3">
        <v>0</v>
      </c>
      <c r="HV38" s="3">
        <v>105.99099274463944</v>
      </c>
      <c r="HW38" s="3">
        <v>5051.9250959534693</v>
      </c>
      <c r="HX38" s="3">
        <v>4782.6865458886759</v>
      </c>
      <c r="HY38" s="3">
        <v>426745.43715393206</v>
      </c>
      <c r="HZ38" s="3">
        <v>510.39287577749263</v>
      </c>
      <c r="IA38" s="3">
        <v>350.72763430875642</v>
      </c>
      <c r="IB38" s="3">
        <v>106575.1843397731</v>
      </c>
      <c r="IC38" s="3">
        <v>42544.309326223782</v>
      </c>
      <c r="ID38" s="3">
        <v>254047.39822926716</v>
      </c>
      <c r="IE38" s="3">
        <v>182.92047496769933</v>
      </c>
      <c r="IF38" s="3">
        <v>6497.6777947793344</v>
      </c>
      <c r="IG38" s="3">
        <v>259348.15306271036</v>
      </c>
      <c r="IH38" s="3">
        <v>75052.631486284867</v>
      </c>
      <c r="II38" s="3">
        <v>55305.816501529691</v>
      </c>
      <c r="IJ38" s="3">
        <v>6567.7930968571918</v>
      </c>
      <c r="IK38" s="3">
        <v>3964.1787857237182</v>
      </c>
      <c r="IL38" s="3">
        <v>1675.5945458602464</v>
      </c>
      <c r="IM38" s="3">
        <v>6717.1758362119253</v>
      </c>
      <c r="IN38" s="3">
        <v>12309.965769821234</v>
      </c>
      <c r="IO38" s="3">
        <v>59792.434368766306</v>
      </c>
      <c r="IP38" s="3">
        <v>2510.490851344056</v>
      </c>
      <c r="IQ38" s="3">
        <v>8875.7441417773953</v>
      </c>
      <c r="IR38" s="3">
        <v>472.07491382436541</v>
      </c>
      <c r="IS38" s="3">
        <v>474.45152193932984</v>
      </c>
      <c r="IT38" s="3">
        <v>66.704680692856172</v>
      </c>
      <c r="IU38" s="3">
        <v>9423.498447873777</v>
      </c>
      <c r="IV38" s="41">
        <f t="shared" si="18"/>
        <v>132966823.06947225</v>
      </c>
      <c r="IW38" s="42">
        <f t="shared" si="19"/>
        <v>0</v>
      </c>
      <c r="IX38" s="44">
        <f t="shared" si="20"/>
        <v>21780364.687257934</v>
      </c>
      <c r="IY38" s="44">
        <f t="shared" si="21"/>
        <v>8778783.8518346753</v>
      </c>
      <c r="IZ38" s="44">
        <f t="shared" si="22"/>
        <v>16059440.668120572</v>
      </c>
      <c r="JA38" s="44">
        <f t="shared" si="23"/>
        <v>86348233.862259045</v>
      </c>
      <c r="JB38" s="45">
        <f t="shared" si="24"/>
        <v>132966823.06947222</v>
      </c>
      <c r="JC38" s="50">
        <f t="shared" si="25"/>
        <v>0.46720342802411347</v>
      </c>
      <c r="JD38" s="50">
        <f t="shared" si="26"/>
        <v>0.18831080050093743</v>
      </c>
      <c r="JE38" s="50">
        <f t="shared" si="27"/>
        <v>0.34448577147494919</v>
      </c>
    </row>
    <row r="39" spans="1:265">
      <c r="A39" s="47">
        <f t="shared" si="17"/>
        <v>132228932.76128982</v>
      </c>
      <c r="B39" s="6">
        <v>2049</v>
      </c>
      <c r="C39" s="3">
        <v>684849.64050367998</v>
      </c>
      <c r="D39" s="3">
        <v>3393970.0365589052</v>
      </c>
      <c r="E39" s="3">
        <v>3278.7773243934375</v>
      </c>
      <c r="F39" s="3">
        <v>0</v>
      </c>
      <c r="G39" s="3">
        <v>134819.3533727063</v>
      </c>
      <c r="H39" s="3">
        <v>1181693.5101459499</v>
      </c>
      <c r="I39" s="3">
        <v>1908093.9066239705</v>
      </c>
      <c r="J39" s="3">
        <v>84385.606883020228</v>
      </c>
      <c r="K39" s="3">
        <v>1555435.3923263755</v>
      </c>
      <c r="L39" s="3">
        <v>2.6856351873346989</v>
      </c>
      <c r="M39" s="3">
        <v>12808023.327860018</v>
      </c>
      <c r="N39" s="3">
        <v>0</v>
      </c>
      <c r="O39" s="3">
        <v>0</v>
      </c>
      <c r="P39" s="3">
        <v>0</v>
      </c>
      <c r="Q39" s="3">
        <v>1075624.9678992971</v>
      </c>
      <c r="R39" s="3">
        <v>5720.6639123457962</v>
      </c>
      <c r="S39" s="3">
        <v>1977971.4186414224</v>
      </c>
      <c r="T39" s="3">
        <v>1243533.4012646151</v>
      </c>
      <c r="U39" s="3">
        <v>26926.723496373863</v>
      </c>
      <c r="V39" s="3">
        <v>8469193.0089980364</v>
      </c>
      <c r="W39" s="3">
        <v>1128.7824724110992</v>
      </c>
      <c r="X39" s="3">
        <v>388866.11067015317</v>
      </c>
      <c r="Y39" s="3">
        <v>1847832.3471456137</v>
      </c>
      <c r="Z39" s="3">
        <v>285202.29443419242</v>
      </c>
      <c r="AA39" s="3">
        <v>0</v>
      </c>
      <c r="AB39" s="3">
        <v>101541.36201615278</v>
      </c>
      <c r="AC39" s="3">
        <v>0</v>
      </c>
      <c r="AD39" s="3">
        <v>194951.05077591611</v>
      </c>
      <c r="AE39" s="3">
        <v>0</v>
      </c>
      <c r="AF39" s="3">
        <v>411401.18596677273</v>
      </c>
      <c r="AG39" s="3">
        <v>28361.861366335397</v>
      </c>
      <c r="AH39" s="3">
        <v>0</v>
      </c>
      <c r="AI39" s="3">
        <v>0</v>
      </c>
      <c r="AJ39" s="3">
        <v>784517.87740379886</v>
      </c>
      <c r="AK39" s="3">
        <v>0</v>
      </c>
      <c r="AL39" s="3">
        <v>324239.97889833996</v>
      </c>
      <c r="AM39" s="3">
        <v>0</v>
      </c>
      <c r="AN39" s="3">
        <v>685303.29151250725</v>
      </c>
      <c r="AO39" s="3">
        <v>0</v>
      </c>
      <c r="AP39" s="3">
        <v>218151.66302263032</v>
      </c>
      <c r="AQ39" s="3">
        <v>219696.89789984425</v>
      </c>
      <c r="AR39" s="3">
        <v>269464.59173184226</v>
      </c>
      <c r="AS39" s="3">
        <v>1510661.2850653685</v>
      </c>
      <c r="AT39" s="3">
        <v>45102.446308911145</v>
      </c>
      <c r="AU39" s="3">
        <v>0</v>
      </c>
      <c r="AV39" s="3">
        <v>48539.885958612809</v>
      </c>
      <c r="AW39" s="3">
        <v>1363353.8602745894</v>
      </c>
      <c r="AX39" s="3">
        <v>0</v>
      </c>
      <c r="AY39" s="3">
        <v>2403.4361030528453</v>
      </c>
      <c r="AZ39" s="3">
        <v>899511.98175336188</v>
      </c>
      <c r="BA39" s="3">
        <v>53252.669485410646</v>
      </c>
      <c r="BB39" s="3">
        <v>18744.431386061729</v>
      </c>
      <c r="BC39" s="3">
        <v>36029.550608100508</v>
      </c>
      <c r="BD39" s="3">
        <v>0</v>
      </c>
      <c r="BE39" s="3">
        <v>59284.953024771035</v>
      </c>
      <c r="BF39" s="3">
        <v>0</v>
      </c>
      <c r="BG39" s="3">
        <v>93918.483056924568</v>
      </c>
      <c r="BH39" s="3">
        <v>220529.63579261108</v>
      </c>
      <c r="BI39" s="3">
        <v>7.3730584077931066E-2</v>
      </c>
      <c r="BJ39" s="3">
        <v>23428.609483805252</v>
      </c>
      <c r="BK39" s="3">
        <v>202208.12220428375</v>
      </c>
      <c r="BL39" s="3">
        <v>0</v>
      </c>
      <c r="BM39" s="3">
        <v>1.2054561419521976</v>
      </c>
      <c r="BN39" s="3">
        <v>221231.23480211187</v>
      </c>
      <c r="BO39" s="3">
        <v>83778.598208902476</v>
      </c>
      <c r="BP39" s="3">
        <v>0</v>
      </c>
      <c r="BQ39" s="3">
        <v>6109551.9901853614</v>
      </c>
      <c r="BR39" s="3">
        <v>45395.418422948096</v>
      </c>
      <c r="BS39" s="3">
        <v>251.07642521676215</v>
      </c>
      <c r="BT39" s="3">
        <v>293745.64535080089</v>
      </c>
      <c r="BU39" s="3">
        <v>2400199.9132908839</v>
      </c>
      <c r="BV39" s="3">
        <v>49586.713132419645</v>
      </c>
      <c r="BW39" s="3">
        <v>4805.8305054521616</v>
      </c>
      <c r="BX39" s="3">
        <v>0</v>
      </c>
      <c r="BY39" s="3">
        <v>612197.76932084304</v>
      </c>
      <c r="BZ39" s="3">
        <v>31878.153731173563</v>
      </c>
      <c r="CA39" s="3">
        <v>17692.621280252861</v>
      </c>
      <c r="CB39" s="3">
        <v>0</v>
      </c>
      <c r="CC39" s="3">
        <v>276396.19183896587</v>
      </c>
      <c r="CD39" s="3">
        <v>134470.20055229074</v>
      </c>
      <c r="CE39" s="3">
        <v>0</v>
      </c>
      <c r="CF39" s="3">
        <v>102386.99222574869</v>
      </c>
      <c r="CG39" s="3">
        <v>53259.548794959941</v>
      </c>
      <c r="CH39" s="3">
        <v>0</v>
      </c>
      <c r="CI39" s="3">
        <v>4.6308025015003114E-11</v>
      </c>
      <c r="CJ39" s="3">
        <v>5.3282232917237134E-12</v>
      </c>
      <c r="CK39" s="3">
        <v>0</v>
      </c>
      <c r="CL39" s="3">
        <v>0</v>
      </c>
      <c r="CM39" s="3">
        <v>3.3421365682325434E-11</v>
      </c>
      <c r="CN39" s="3">
        <v>1.112629113052138E-12</v>
      </c>
      <c r="CO39" s="3">
        <v>6.7780531049076794E-11</v>
      </c>
      <c r="CP39" s="3">
        <v>6.6152874499290884E-13</v>
      </c>
      <c r="CQ39" s="3">
        <v>1.4250277005071603E-10</v>
      </c>
      <c r="CR39" s="3">
        <v>0</v>
      </c>
      <c r="CS39" s="3">
        <v>6.4556289979039332E-11</v>
      </c>
      <c r="CT39" s="3">
        <v>0</v>
      </c>
      <c r="CU39" s="3">
        <v>2.7069804590437608E-11</v>
      </c>
      <c r="CV39" s="3">
        <v>0</v>
      </c>
      <c r="CW39" s="3">
        <v>0</v>
      </c>
      <c r="CX39" s="3">
        <v>0</v>
      </c>
      <c r="CY39" s="3">
        <v>1.0496874232594465E-11</v>
      </c>
      <c r="CZ39" s="3">
        <v>2095064.2597042783</v>
      </c>
      <c r="DA39" s="3">
        <v>132906.36602206776</v>
      </c>
      <c r="DB39" s="3">
        <v>400825.70109916193</v>
      </c>
      <c r="DC39" s="3">
        <v>18304.567594624412</v>
      </c>
      <c r="DD39" s="3">
        <v>1599319.7397090835</v>
      </c>
      <c r="DE39" s="3">
        <v>78420.289649100043</v>
      </c>
      <c r="DF39" s="3">
        <v>74185.442775244635</v>
      </c>
      <c r="DG39" s="3">
        <v>30221.918382429762</v>
      </c>
      <c r="DH39" s="3">
        <v>154532.33166298695</v>
      </c>
      <c r="DI39" s="3">
        <v>0</v>
      </c>
      <c r="DJ39" s="3">
        <v>637667.6914361628</v>
      </c>
      <c r="DK39" s="3">
        <v>314442.78454206866</v>
      </c>
      <c r="DL39" s="3">
        <v>63544.069215789314</v>
      </c>
      <c r="DM39" s="3">
        <v>58595.678995466762</v>
      </c>
      <c r="DN39" s="3">
        <v>175281.49834837235</v>
      </c>
      <c r="DO39" s="3">
        <v>4.7453308064337896E-45</v>
      </c>
      <c r="DP39" s="3">
        <v>40018.484155033795</v>
      </c>
      <c r="DQ39" s="3">
        <v>125559.95287380948</v>
      </c>
      <c r="DR39" s="3">
        <v>297383.30917329626</v>
      </c>
      <c r="DS39" s="3">
        <v>71207.64597268065</v>
      </c>
      <c r="DT39" s="3">
        <v>652131.27940184402</v>
      </c>
      <c r="DU39" s="3">
        <v>115904.78857628627</v>
      </c>
      <c r="DV39" s="3">
        <v>3046.1046993872246</v>
      </c>
      <c r="DW39" s="3">
        <v>210313.50953774457</v>
      </c>
      <c r="DX39" s="3">
        <v>25477.505365084671</v>
      </c>
      <c r="DY39" s="3">
        <v>526.64734624891469</v>
      </c>
      <c r="DZ39" s="3">
        <v>104446.07252507091</v>
      </c>
      <c r="EA39" s="3">
        <v>0</v>
      </c>
      <c r="EB39" s="3">
        <v>1740799.1651311822</v>
      </c>
      <c r="EC39" s="3">
        <v>1964013.4542937088</v>
      </c>
      <c r="ED39" s="3">
        <v>0</v>
      </c>
      <c r="EE39" s="3">
        <v>0</v>
      </c>
      <c r="EF39" s="3">
        <v>0</v>
      </c>
      <c r="EG39" s="3">
        <v>35984.450100402377</v>
      </c>
      <c r="EH39" s="3">
        <v>1844775.5171926355</v>
      </c>
      <c r="EI39" s="3">
        <v>9838707.21106264</v>
      </c>
      <c r="EJ39" s="3">
        <v>20391.900793389614</v>
      </c>
      <c r="EK39" s="3">
        <v>958064.23441851838</v>
      </c>
      <c r="EL39" s="3">
        <v>99046.344543881685</v>
      </c>
      <c r="EM39" s="3">
        <v>2190411.6151250298</v>
      </c>
      <c r="EN39" s="3">
        <v>917573.17137653253</v>
      </c>
      <c r="EO39" s="3">
        <v>996137.68910334515</v>
      </c>
      <c r="EP39" s="3">
        <v>215460.51659987177</v>
      </c>
      <c r="EQ39" s="3">
        <v>1113.3092070922769</v>
      </c>
      <c r="ER39" s="3">
        <v>2405.7204909816205</v>
      </c>
      <c r="ES39" s="3">
        <v>55263.680798596921</v>
      </c>
      <c r="ET39" s="3">
        <v>5774.5476410973943</v>
      </c>
      <c r="EU39" s="3">
        <v>130581.57111430567</v>
      </c>
      <c r="EV39" s="3">
        <v>145028.76268388252</v>
      </c>
      <c r="EW39" s="3">
        <v>11776461.312739832</v>
      </c>
      <c r="EX39" s="3">
        <v>2848416.0154296891</v>
      </c>
      <c r="EY39" s="3">
        <v>4817038.077298006</v>
      </c>
      <c r="EZ39" s="3">
        <v>1470500.2046982427</v>
      </c>
      <c r="FA39" s="3">
        <v>21007.906465619562</v>
      </c>
      <c r="FB39" s="3">
        <v>52069.711642666764</v>
      </c>
      <c r="FC39" s="3">
        <v>42421.33698018187</v>
      </c>
      <c r="FD39" s="3">
        <v>48403.785515154879</v>
      </c>
      <c r="FE39" s="3">
        <v>0</v>
      </c>
      <c r="FF39" s="3">
        <v>487570.44249587902</v>
      </c>
      <c r="FG39" s="3">
        <v>3005322.5201371117</v>
      </c>
      <c r="FH39" s="3">
        <v>1232338.451360841</v>
      </c>
      <c r="FI39" s="3">
        <v>84438.016229723711</v>
      </c>
      <c r="FJ39" s="3">
        <v>2911.5939502711653</v>
      </c>
      <c r="FK39" s="3">
        <v>231060.22323985409</v>
      </c>
      <c r="FL39" s="3">
        <v>119371.27133764014</v>
      </c>
      <c r="FM39" s="3">
        <v>3388376.9969913168</v>
      </c>
      <c r="FN39" s="3">
        <v>191939.41662584958</v>
      </c>
      <c r="FO39" s="3">
        <v>8337.6725172018905</v>
      </c>
      <c r="FP39" s="3">
        <v>35209.884366084909</v>
      </c>
      <c r="FQ39" s="3">
        <v>14582.751451734977</v>
      </c>
      <c r="FR39" s="3">
        <v>99723.235003337119</v>
      </c>
      <c r="FS39" s="3">
        <v>148710.15534371434</v>
      </c>
      <c r="FT39" s="3">
        <v>142830.1121108626</v>
      </c>
      <c r="FU39" s="3">
        <v>32731.418406818048</v>
      </c>
      <c r="FV39" s="3">
        <v>2415173.4382570246</v>
      </c>
      <c r="FW39" s="3">
        <v>36764.357846770006</v>
      </c>
      <c r="FX39" s="3">
        <v>0</v>
      </c>
      <c r="FY39" s="3">
        <v>1189540.0313405159</v>
      </c>
      <c r="FZ39" s="3">
        <v>104624.9733667011</v>
      </c>
      <c r="GA39" s="3">
        <v>3507271.7231568298</v>
      </c>
      <c r="GB39" s="3">
        <v>178643.27767646997</v>
      </c>
      <c r="GC39" s="3">
        <v>60522.712405609309</v>
      </c>
      <c r="GD39" s="3">
        <v>343822.74914170615</v>
      </c>
      <c r="GE39" s="3">
        <v>451788.58223204687</v>
      </c>
      <c r="GF39" s="3">
        <v>2181329.3585571218</v>
      </c>
      <c r="GG39" s="3">
        <v>2167231.0199494627</v>
      </c>
      <c r="GH39" s="3">
        <v>3422052.2621842986</v>
      </c>
      <c r="GI39" s="3">
        <v>48779.703976537479</v>
      </c>
      <c r="GJ39" s="3">
        <v>0</v>
      </c>
      <c r="GK39" s="3">
        <v>13892.913215244107</v>
      </c>
      <c r="GL39" s="3">
        <v>5406.0707566697374</v>
      </c>
      <c r="GM39" s="3">
        <v>2.3867964084357545E-12</v>
      </c>
      <c r="GN39" s="3">
        <v>337460.5336790412</v>
      </c>
      <c r="GO39" s="3">
        <v>4789.9028386491345</v>
      </c>
      <c r="GP39" s="3">
        <v>0</v>
      </c>
      <c r="GQ39" s="3">
        <v>0</v>
      </c>
      <c r="GR39" s="3">
        <v>0</v>
      </c>
      <c r="GS39" s="3">
        <v>0</v>
      </c>
      <c r="GT39" s="3">
        <v>0</v>
      </c>
      <c r="GU39" s="3">
        <v>0</v>
      </c>
      <c r="GV39" s="3">
        <v>0</v>
      </c>
      <c r="GW39" s="3">
        <v>0</v>
      </c>
      <c r="GX39" s="3">
        <v>0</v>
      </c>
      <c r="GY39" s="3">
        <v>0</v>
      </c>
      <c r="GZ39" s="3">
        <v>0</v>
      </c>
      <c r="HA39" s="3">
        <v>0</v>
      </c>
      <c r="HB39" s="3">
        <v>2374.8240793189589</v>
      </c>
      <c r="HC39" s="3">
        <v>53867.478837601921</v>
      </c>
      <c r="HD39" s="3">
        <v>0</v>
      </c>
      <c r="HE39" s="3">
        <v>0</v>
      </c>
      <c r="HF39" s="3">
        <v>93.384898602691081</v>
      </c>
      <c r="HG39" s="3">
        <v>0</v>
      </c>
      <c r="HH39" s="3">
        <v>59333.195149471496</v>
      </c>
      <c r="HI39" s="3">
        <v>0</v>
      </c>
      <c r="HJ39" s="3">
        <v>0</v>
      </c>
      <c r="HK39" s="3">
        <v>0</v>
      </c>
      <c r="HL39" s="3">
        <v>5738.4855454738599</v>
      </c>
      <c r="HM39" s="3">
        <v>0</v>
      </c>
      <c r="HN39" s="3">
        <v>0</v>
      </c>
      <c r="HO39" s="3">
        <v>0</v>
      </c>
      <c r="HP39" s="3">
        <v>57.143445795340654</v>
      </c>
      <c r="HQ39" s="3">
        <v>10398.026647273042</v>
      </c>
      <c r="HR39" s="3">
        <v>0</v>
      </c>
      <c r="HS39" s="3">
        <v>0</v>
      </c>
      <c r="HT39" s="3">
        <v>0</v>
      </c>
      <c r="HU39" s="3">
        <v>0</v>
      </c>
      <c r="HV39" s="3">
        <v>107.92352827999117</v>
      </c>
      <c r="HW39" s="3">
        <v>5144.5439010541795</v>
      </c>
      <c r="HX39" s="3">
        <v>4858.2883055251359</v>
      </c>
      <c r="HY39" s="3">
        <v>428782.76630462072</v>
      </c>
      <c r="HZ39" s="3">
        <v>519.52471242670447</v>
      </c>
      <c r="IA39" s="3">
        <v>356.67645353355283</v>
      </c>
      <c r="IB39" s="3">
        <v>107040.61564918891</v>
      </c>
      <c r="IC39" s="3">
        <v>42658.213999290565</v>
      </c>
      <c r="ID39" s="3">
        <v>255148.92299645257</v>
      </c>
      <c r="IE39" s="3">
        <v>184.886885995331</v>
      </c>
      <c r="IF39" s="3">
        <v>6541.0093713184533</v>
      </c>
      <c r="IG39" s="3">
        <v>261077.9889133978</v>
      </c>
      <c r="IH39" s="3">
        <v>75692.627031301585</v>
      </c>
      <c r="II39" s="3">
        <v>55545.753176494873</v>
      </c>
      <c r="IJ39" s="3">
        <v>6619.9694457514752</v>
      </c>
      <c r="IK39" s="3">
        <v>3995.6714706856819</v>
      </c>
      <c r="IL39" s="3">
        <v>1688.9059386807992</v>
      </c>
      <c r="IM39" s="3">
        <v>6796.2334446053701</v>
      </c>
      <c r="IN39" s="3">
        <v>12454.847558974285</v>
      </c>
      <c r="IO39" s="3">
        <v>60111.352097858464</v>
      </c>
      <c r="IP39" s="3">
        <v>2529.8287403760601</v>
      </c>
      <c r="IQ39" s="3">
        <v>8993.8920515265381</v>
      </c>
      <c r="IR39" s="3">
        <v>475.70941097057892</v>
      </c>
      <c r="IS39" s="3">
        <v>476.98230171800913</v>
      </c>
      <c r="IT39" s="3">
        <v>67.218360283343216</v>
      </c>
      <c r="IU39" s="3">
        <v>9493.0027535357585</v>
      </c>
      <c r="IV39" s="41">
        <f t="shared" si="18"/>
        <v>132228932.76128982</v>
      </c>
      <c r="IW39" s="42">
        <f t="shared" si="19"/>
        <v>0</v>
      </c>
      <c r="IX39" s="44">
        <f t="shared" si="20"/>
        <v>22041149.943745706</v>
      </c>
      <c r="IY39" s="44">
        <f t="shared" si="21"/>
        <v>8960073.1718073748</v>
      </c>
      <c r="IZ39" s="44">
        <f t="shared" si="22"/>
        <v>16887268.151035435</v>
      </c>
      <c r="JA39" s="44">
        <f t="shared" si="23"/>
        <v>84340441.494701326</v>
      </c>
      <c r="JB39" s="45">
        <f t="shared" si="24"/>
        <v>132228932.76128983</v>
      </c>
      <c r="JC39" s="50">
        <f t="shared" si="25"/>
        <v>0.46025985285369952</v>
      </c>
      <c r="JD39" s="50">
        <f t="shared" si="26"/>
        <v>0.18710284944931557</v>
      </c>
      <c r="JE39" s="50">
        <f t="shared" si="27"/>
        <v>0.35263729769698487</v>
      </c>
    </row>
    <row r="40" spans="1:265">
      <c r="A40" s="47">
        <f t="shared" si="17"/>
        <v>131627654.75727962</v>
      </c>
      <c r="B40" s="6">
        <v>2050</v>
      </c>
      <c r="C40" s="3">
        <v>673975.28587316733</v>
      </c>
      <c r="D40" s="3">
        <v>3454461.0134408013</v>
      </c>
      <c r="E40" s="3">
        <v>1988.3987471541573</v>
      </c>
      <c r="F40" s="3">
        <v>0</v>
      </c>
      <c r="G40" s="3">
        <v>133425.56795821482</v>
      </c>
      <c r="H40" s="3">
        <v>1163494.6839447338</v>
      </c>
      <c r="I40" s="3">
        <v>1892971.4367562067</v>
      </c>
      <c r="J40" s="3">
        <v>87386.019536653155</v>
      </c>
      <c r="K40" s="3">
        <v>1565425.7211602787</v>
      </c>
      <c r="L40" s="3">
        <v>1.6290070288348162</v>
      </c>
      <c r="M40" s="3">
        <v>12633256.758091455</v>
      </c>
      <c r="N40" s="3">
        <v>0</v>
      </c>
      <c r="O40" s="3">
        <v>0</v>
      </c>
      <c r="P40" s="3">
        <v>0</v>
      </c>
      <c r="Q40" s="3">
        <v>1089696.0299004004</v>
      </c>
      <c r="R40" s="3">
        <v>5610.9772098544936</v>
      </c>
      <c r="S40" s="3">
        <v>1954565.7017121702</v>
      </c>
      <c r="T40" s="3">
        <v>1232475.5369790986</v>
      </c>
      <c r="U40" s="3">
        <v>26672.008423308638</v>
      </c>
      <c r="V40" s="3">
        <v>8528972.4130777586</v>
      </c>
      <c r="W40" s="3">
        <v>1136.7642033237059</v>
      </c>
      <c r="X40" s="3">
        <v>391606.93928977486</v>
      </c>
      <c r="Y40" s="3">
        <v>1859315.2773508269</v>
      </c>
      <c r="Z40" s="3">
        <v>291078.19483814522</v>
      </c>
      <c r="AA40" s="3">
        <v>0</v>
      </c>
      <c r="AB40" s="3">
        <v>101988.08487083382</v>
      </c>
      <c r="AC40" s="3">
        <v>0</v>
      </c>
      <c r="AD40" s="3">
        <v>182879.22696234263</v>
      </c>
      <c r="AE40" s="3">
        <v>0</v>
      </c>
      <c r="AF40" s="3">
        <v>420332.16609686305</v>
      </c>
      <c r="AG40" s="3">
        <v>29351.657656600266</v>
      </c>
      <c r="AH40" s="3">
        <v>0</v>
      </c>
      <c r="AI40" s="3">
        <v>0</v>
      </c>
      <c r="AJ40" s="3">
        <v>791112.42100154271</v>
      </c>
      <c r="AK40" s="3">
        <v>0</v>
      </c>
      <c r="AL40" s="3">
        <v>326807.30953238794</v>
      </c>
      <c r="AM40" s="3">
        <v>0</v>
      </c>
      <c r="AN40" s="3">
        <v>691129.77611180115</v>
      </c>
      <c r="AO40" s="3">
        <v>0</v>
      </c>
      <c r="AP40" s="3">
        <v>220004.49113604319</v>
      </c>
      <c r="AQ40" s="3">
        <v>221575.19510160392</v>
      </c>
      <c r="AR40" s="3">
        <v>224904.48348907393</v>
      </c>
      <c r="AS40" s="3">
        <v>1556350.2042503776</v>
      </c>
      <c r="AT40" s="3">
        <v>45489.83738562277</v>
      </c>
      <c r="AU40" s="3">
        <v>0</v>
      </c>
      <c r="AV40" s="3">
        <v>48956.801674363131</v>
      </c>
      <c r="AW40" s="3">
        <v>1375887.9877650221</v>
      </c>
      <c r="AX40" s="3">
        <v>0</v>
      </c>
      <c r="AY40" s="3">
        <v>1471.2599976933927</v>
      </c>
      <c r="AZ40" s="3">
        <v>907238.01312513789</v>
      </c>
      <c r="BA40" s="3">
        <v>53033.608665173568</v>
      </c>
      <c r="BB40" s="3">
        <v>18744.689982097378</v>
      </c>
      <c r="BC40" s="3">
        <v>36097.740186896714</v>
      </c>
      <c r="BD40" s="3">
        <v>0</v>
      </c>
      <c r="BE40" s="3">
        <v>49276.38007303304</v>
      </c>
      <c r="BF40" s="3">
        <v>0</v>
      </c>
      <c r="BG40" s="3">
        <v>94987.610592140569</v>
      </c>
      <c r="BH40" s="3">
        <v>223749.50492899312</v>
      </c>
      <c r="BI40" s="3">
        <v>7.2308538613592335E-2</v>
      </c>
      <c r="BJ40" s="3">
        <v>21711.736092986266</v>
      </c>
      <c r="BK40" s="3">
        <v>206564.37273036368</v>
      </c>
      <c r="BL40" s="3">
        <v>0</v>
      </c>
      <c r="BM40" s="3">
        <v>1.1847128624389247</v>
      </c>
      <c r="BN40" s="3">
        <v>223300.16881151093</v>
      </c>
      <c r="BO40" s="3">
        <v>86422.613125778735</v>
      </c>
      <c r="BP40" s="3">
        <v>0</v>
      </c>
      <c r="BQ40" s="3">
        <v>6073223.7451508008</v>
      </c>
      <c r="BR40" s="3">
        <v>45516.183742478876</v>
      </c>
      <c r="BS40" s="3">
        <v>138.9631880975451</v>
      </c>
      <c r="BT40" s="3">
        <v>293154.29739746574</v>
      </c>
      <c r="BU40" s="3">
        <v>2397128.8911430566</v>
      </c>
      <c r="BV40" s="3">
        <v>49740.024085788376</v>
      </c>
      <c r="BW40" s="3">
        <v>4109.4934260788896</v>
      </c>
      <c r="BX40" s="3">
        <v>0</v>
      </c>
      <c r="BY40" s="3">
        <v>622441.32411263173</v>
      </c>
      <c r="BZ40" s="3">
        <v>31963.344494851655</v>
      </c>
      <c r="CA40" s="3">
        <v>17498.012270251576</v>
      </c>
      <c r="CB40" s="3">
        <v>0</v>
      </c>
      <c r="CC40" s="3">
        <v>274626.20593044005</v>
      </c>
      <c r="CD40" s="3">
        <v>138454.50319244261</v>
      </c>
      <c r="CE40" s="3">
        <v>0</v>
      </c>
      <c r="CF40" s="3">
        <v>102979.91486548782</v>
      </c>
      <c r="CG40" s="3">
        <v>53989.185746867668</v>
      </c>
      <c r="CH40" s="3">
        <v>0</v>
      </c>
      <c r="CI40" s="3">
        <v>4.6120472890330216E-11</v>
      </c>
      <c r="CJ40" s="3">
        <v>5.3063558989421318E-12</v>
      </c>
      <c r="CK40" s="3">
        <v>0</v>
      </c>
      <c r="CL40" s="3">
        <v>0</v>
      </c>
      <c r="CM40" s="3">
        <v>3.325223099271176E-11</v>
      </c>
      <c r="CN40" s="3">
        <v>1.1049108763515595E-12</v>
      </c>
      <c r="CO40" s="3">
        <v>6.6237096465973586E-11</v>
      </c>
      <c r="CP40" s="3">
        <v>6.4551672000984139E-13</v>
      </c>
      <c r="CQ40" s="3">
        <v>1.4006909235345658E-10</v>
      </c>
      <c r="CR40" s="3">
        <v>0</v>
      </c>
      <c r="CS40" s="3">
        <v>6.1245246556269376E-11</v>
      </c>
      <c r="CT40" s="3">
        <v>0</v>
      </c>
      <c r="CU40" s="3">
        <v>2.6862522572705851E-11</v>
      </c>
      <c r="CV40" s="3">
        <v>0</v>
      </c>
      <c r="CW40" s="3">
        <v>0</v>
      </c>
      <c r="CX40" s="3">
        <v>0</v>
      </c>
      <c r="CY40" s="3">
        <v>1.0167917897843077E-11</v>
      </c>
      <c r="CZ40" s="3">
        <v>2126919.6602685731</v>
      </c>
      <c r="DA40" s="3">
        <v>133838.84091357019</v>
      </c>
      <c r="DB40" s="3">
        <v>404183.57361930894</v>
      </c>
      <c r="DC40" s="3">
        <v>18493.115769171116</v>
      </c>
      <c r="DD40" s="3">
        <v>1633805.1241383196</v>
      </c>
      <c r="DE40" s="3">
        <v>79247.680531194797</v>
      </c>
      <c r="DF40" s="3">
        <v>57215.49135337209</v>
      </c>
      <c r="DG40" s="3">
        <v>23308.641765891582</v>
      </c>
      <c r="DH40" s="3">
        <v>155849.28663793812</v>
      </c>
      <c r="DI40" s="3">
        <v>0</v>
      </c>
      <c r="DJ40" s="3">
        <v>644500.36058088916</v>
      </c>
      <c r="DK40" s="3">
        <v>317629.00115304603</v>
      </c>
      <c r="DL40" s="3">
        <v>65139.794334510298</v>
      </c>
      <c r="DM40" s="3">
        <v>58137.750882393215</v>
      </c>
      <c r="DN40" s="3">
        <v>176925.01155872113</v>
      </c>
      <c r="DO40" s="3">
        <v>7.7823124780264846E-52</v>
      </c>
      <c r="DP40" s="3">
        <v>35617.600666364233</v>
      </c>
      <c r="DQ40" s="3">
        <v>131177.47311784473</v>
      </c>
      <c r="DR40" s="3">
        <v>297550.98345359147</v>
      </c>
      <c r="DS40" s="3">
        <v>72763.64746364567</v>
      </c>
      <c r="DT40" s="3">
        <v>658658.29951906682</v>
      </c>
      <c r="DU40" s="3">
        <v>116885.98994707281</v>
      </c>
      <c r="DV40" s="3">
        <v>3176.3629122435455</v>
      </c>
      <c r="DW40" s="3">
        <v>212396.1767044508</v>
      </c>
      <c r="DX40" s="3">
        <v>25299.255761614335</v>
      </c>
      <c r="DY40" s="3">
        <v>521.95063475028451</v>
      </c>
      <c r="DZ40" s="3">
        <v>106807.13929054618</v>
      </c>
      <c r="EA40" s="3">
        <v>0</v>
      </c>
      <c r="EB40" s="3">
        <v>1755023.1928951049</v>
      </c>
      <c r="EC40" s="3">
        <v>1985576.2671895269</v>
      </c>
      <c r="ED40" s="3">
        <v>0</v>
      </c>
      <c r="EE40" s="3">
        <v>0</v>
      </c>
      <c r="EF40" s="3">
        <v>0</v>
      </c>
      <c r="EG40" s="3">
        <v>35654.675281692565</v>
      </c>
      <c r="EH40" s="3">
        <v>1911243.7009868464</v>
      </c>
      <c r="EI40" s="3">
        <v>9846110.2186723333</v>
      </c>
      <c r="EJ40" s="3">
        <v>20501.827374599303</v>
      </c>
      <c r="EK40" s="3">
        <v>963216.18211928976</v>
      </c>
      <c r="EL40" s="3">
        <v>99580.302447444672</v>
      </c>
      <c r="EM40" s="3">
        <v>1918593.2292135248</v>
      </c>
      <c r="EN40" s="3">
        <v>948158.38746898982</v>
      </c>
      <c r="EO40" s="3">
        <v>956111.45065615012</v>
      </c>
      <c r="EP40" s="3">
        <v>188900.35650322572</v>
      </c>
      <c r="EQ40" s="3">
        <v>981.3068886901691</v>
      </c>
      <c r="ER40" s="3">
        <v>2127.887793584754</v>
      </c>
      <c r="ES40" s="3">
        <v>51635.268811023496</v>
      </c>
      <c r="ET40" s="3">
        <v>5112.9708192550397</v>
      </c>
      <c r="EU40" s="3">
        <v>115343.05436203242</v>
      </c>
      <c r="EV40" s="3">
        <v>127500.93849495839</v>
      </c>
      <c r="EW40" s="3">
        <v>10803065.980797347</v>
      </c>
      <c r="EX40" s="3">
        <v>2995429.94121806</v>
      </c>
      <c r="EY40" s="3">
        <v>4833420.3028252171</v>
      </c>
      <c r="EZ40" s="3">
        <v>1266867.111020626</v>
      </c>
      <c r="FA40" s="3">
        <v>19428.549564828176</v>
      </c>
      <c r="FB40" s="3">
        <v>48292.961421967884</v>
      </c>
      <c r="FC40" s="3">
        <v>40034.06354375901</v>
      </c>
      <c r="FD40" s="3">
        <v>44927.801715544512</v>
      </c>
      <c r="FE40" s="3">
        <v>0</v>
      </c>
      <c r="FF40" s="3">
        <v>454504.27779028931</v>
      </c>
      <c r="FG40" s="3">
        <v>3087902.7946590367</v>
      </c>
      <c r="FH40" s="3">
        <v>1229148.7547700659</v>
      </c>
      <c r="FI40" s="3">
        <v>87494.753878248128</v>
      </c>
      <c r="FJ40" s="3">
        <v>2939.310703379108</v>
      </c>
      <c r="FK40" s="3">
        <v>230428.96791833205</v>
      </c>
      <c r="FL40" s="3">
        <v>118497.93109231004</v>
      </c>
      <c r="FM40" s="3">
        <v>3404623.8738917285</v>
      </c>
      <c r="FN40" s="3">
        <v>211820.31212516082</v>
      </c>
      <c r="FO40" s="3">
        <v>8286.6945961576093</v>
      </c>
      <c r="FP40" s="3">
        <v>34592.307412568705</v>
      </c>
      <c r="FQ40" s="3">
        <v>14302.142492395018</v>
      </c>
      <c r="FR40" s="3">
        <v>105894.84635348502</v>
      </c>
      <c r="FS40" s="3">
        <v>156636.28679154906</v>
      </c>
      <c r="FT40" s="3">
        <v>140669.07280364272</v>
      </c>
      <c r="FU40" s="3">
        <v>32681.865181147867</v>
      </c>
      <c r="FV40" s="3">
        <v>2374547.4287599474</v>
      </c>
      <c r="FW40" s="3">
        <v>37398.300011193889</v>
      </c>
      <c r="FX40" s="3">
        <v>0</v>
      </c>
      <c r="FY40" s="3">
        <v>1221251.9824648995</v>
      </c>
      <c r="FZ40" s="3">
        <v>100480.97074543666</v>
      </c>
      <c r="GA40" s="3">
        <v>3555008.6102660494</v>
      </c>
      <c r="GB40" s="3">
        <v>178118.22031365277</v>
      </c>
      <c r="GC40" s="3">
        <v>60868.030113890622</v>
      </c>
      <c r="GD40" s="3">
        <v>345220.47793754982</v>
      </c>
      <c r="GE40" s="3">
        <v>433699.06144293584</v>
      </c>
      <c r="GF40" s="3">
        <v>2344003.0464882576</v>
      </c>
      <c r="GG40" s="3">
        <v>2130404.5909854523</v>
      </c>
      <c r="GH40" s="3">
        <v>3820672.9140308383</v>
      </c>
      <c r="GI40" s="3">
        <v>49924.18340803343</v>
      </c>
      <c r="GJ40" s="3">
        <v>0</v>
      </c>
      <c r="GK40" s="3">
        <v>10942.693391299194</v>
      </c>
      <c r="GL40" s="3">
        <v>4441.657488881021</v>
      </c>
      <c r="GM40" s="3">
        <v>2.3821355548246485E-12</v>
      </c>
      <c r="GN40" s="3">
        <v>346586.14375096106</v>
      </c>
      <c r="GO40" s="3">
        <v>4928.4762464897531</v>
      </c>
      <c r="GP40" s="3">
        <v>0</v>
      </c>
      <c r="GQ40" s="3">
        <v>0</v>
      </c>
      <c r="GR40" s="3">
        <v>0</v>
      </c>
      <c r="GS40" s="3">
        <v>0</v>
      </c>
      <c r="GT40" s="3">
        <v>0</v>
      </c>
      <c r="GU40" s="3">
        <v>0</v>
      </c>
      <c r="GV40" s="3">
        <v>0</v>
      </c>
      <c r="GW40" s="3">
        <v>0</v>
      </c>
      <c r="GX40" s="3">
        <v>0</v>
      </c>
      <c r="GY40" s="3">
        <v>0</v>
      </c>
      <c r="GZ40" s="3">
        <v>0</v>
      </c>
      <c r="HA40" s="3">
        <v>0</v>
      </c>
      <c r="HB40" s="3">
        <v>2520.7892585686523</v>
      </c>
      <c r="HC40" s="3">
        <v>56305.500787402372</v>
      </c>
      <c r="HD40" s="3">
        <v>0</v>
      </c>
      <c r="HE40" s="3">
        <v>0</v>
      </c>
      <c r="HF40" s="3">
        <v>89.040644720985071</v>
      </c>
      <c r="HG40" s="3">
        <v>0</v>
      </c>
      <c r="HH40" s="3">
        <v>56573.022282135047</v>
      </c>
      <c r="HI40" s="3">
        <v>0</v>
      </c>
      <c r="HJ40" s="3">
        <v>0</v>
      </c>
      <c r="HK40" s="3">
        <v>0</v>
      </c>
      <c r="HL40" s="3">
        <v>5471.5319107956984</v>
      </c>
      <c r="HM40" s="3">
        <v>0</v>
      </c>
      <c r="HN40" s="3">
        <v>0</v>
      </c>
      <c r="HO40" s="3">
        <v>0</v>
      </c>
      <c r="HP40" s="3">
        <v>57.744399005092447</v>
      </c>
      <c r="HQ40" s="3">
        <v>10507.378251849799</v>
      </c>
      <c r="HR40" s="3">
        <v>0</v>
      </c>
      <c r="HS40" s="3">
        <v>0</v>
      </c>
      <c r="HT40" s="3">
        <v>0</v>
      </c>
      <c r="HU40" s="3">
        <v>0</v>
      </c>
      <c r="HV40" s="3">
        <v>109.68613217143856</v>
      </c>
      <c r="HW40" s="3">
        <v>5229.9399933067698</v>
      </c>
      <c r="HX40" s="3">
        <v>4940.4476824595586</v>
      </c>
      <c r="HY40" s="3">
        <v>431240.21620534861</v>
      </c>
      <c r="HZ40" s="3">
        <v>528.36025540810249</v>
      </c>
      <c r="IA40" s="3">
        <v>362.82525866862466</v>
      </c>
      <c r="IB40" s="3">
        <v>107635.47964441594</v>
      </c>
      <c r="IC40" s="3">
        <v>42838.897638453513</v>
      </c>
      <c r="ID40" s="3">
        <v>256553.46573950499</v>
      </c>
      <c r="IE40" s="3">
        <v>186.80454954485123</v>
      </c>
      <c r="IF40" s="3">
        <v>6596.0822553165108</v>
      </c>
      <c r="IG40" s="3">
        <v>263276.22527231061</v>
      </c>
      <c r="IH40" s="3">
        <v>76580.053612222298</v>
      </c>
      <c r="II40" s="3">
        <v>55851.569608526275</v>
      </c>
      <c r="IJ40" s="3">
        <v>6692.8757622050362</v>
      </c>
      <c r="IK40" s="3">
        <v>4039.6761614916595</v>
      </c>
      <c r="IL40" s="3">
        <v>1707.5060112510751</v>
      </c>
      <c r="IM40" s="3">
        <v>6895.7803860855856</v>
      </c>
      <c r="IN40" s="3">
        <v>12637.278311420296</v>
      </c>
      <c r="IO40" s="3">
        <v>60262.268026188765</v>
      </c>
      <c r="IP40" s="3">
        <v>2556.8639938333713</v>
      </c>
      <c r="IQ40" s="3">
        <v>9134.5221331513767</v>
      </c>
      <c r="IR40" s="3">
        <v>480.7930775086582</v>
      </c>
      <c r="IS40" s="3">
        <v>478.17983434035045</v>
      </c>
      <c r="IT40" s="3">
        <v>67.936692132332752</v>
      </c>
      <c r="IU40" s="3">
        <v>9589.8475241190263</v>
      </c>
      <c r="IV40" s="41">
        <f t="shared" si="18"/>
        <v>131627654.75727962</v>
      </c>
      <c r="IW40" s="42">
        <f t="shared" si="19"/>
        <v>0</v>
      </c>
      <c r="IX40" s="44">
        <f t="shared" si="20"/>
        <v>22303200.674294703</v>
      </c>
      <c r="IY40" s="44">
        <f t="shared" si="21"/>
        <v>9126727.9840218592</v>
      </c>
      <c r="IZ40" s="44">
        <f t="shared" si="22"/>
        <v>17721438.62068845</v>
      </c>
      <c r="JA40" s="44">
        <f t="shared" si="23"/>
        <v>82476287.478274584</v>
      </c>
      <c r="JB40" s="45">
        <f t="shared" si="24"/>
        <v>131627654.75727959</v>
      </c>
      <c r="JC40" s="50">
        <f t="shared" si="25"/>
        <v>0.45376562055113995</v>
      </c>
      <c r="JD40" s="50">
        <f t="shared" si="26"/>
        <v>0.18568614647512235</v>
      </c>
      <c r="JE40" s="50">
        <f t="shared" si="27"/>
        <v>0.36054823297373778</v>
      </c>
    </row>
    <row r="42" spans="1:265">
      <c r="B42" s="4" t="s">
        <v>359</v>
      </c>
    </row>
    <row r="43" spans="1:265">
      <c r="B43" s="4" t="s">
        <v>355</v>
      </c>
    </row>
    <row r="44" spans="1:265">
      <c r="B44" s="4" t="s">
        <v>356</v>
      </c>
    </row>
    <row r="45" spans="1:265">
      <c r="B45" s="4" t="s">
        <v>357</v>
      </c>
    </row>
    <row r="46" spans="1:265">
      <c r="B46" s="4" t="s">
        <v>358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16D1E-59E9-364C-A8CF-DD1EBFD0E876}">
  <dimension ref="A1:BP73"/>
  <sheetViews>
    <sheetView workbookViewId="0">
      <pane xSplit="2" ySplit="1" topLeftCell="C8" activePane="bottomRight" state="frozen"/>
      <selection pane="topRight" activeCell="C1" sqref="C1"/>
      <selection pane="bottomLeft" activeCell="A2" sqref="A2"/>
      <selection pane="bottomRight" activeCell="B41" sqref="B41"/>
    </sheetView>
  </sheetViews>
  <sheetFormatPr baseColWidth="10" defaultRowHeight="19"/>
  <cols>
    <col min="1" max="1" width="14.6640625" bestFit="1" customWidth="1"/>
    <col min="2" max="2" width="25" style="4" bestFit="1" customWidth="1"/>
    <col min="3" max="3" width="15.5" style="9" bestFit="1" customWidth="1"/>
    <col min="4" max="4" width="15.5" style="2" bestFit="1" customWidth="1"/>
    <col min="5" max="5" width="15.5" style="9" bestFit="1" customWidth="1"/>
    <col min="6" max="6" width="14.33203125" style="2" bestFit="1" customWidth="1"/>
    <col min="7" max="7" width="19" style="9" bestFit="1" customWidth="1"/>
    <col min="8" max="8" width="17.5" style="2" bestFit="1" customWidth="1"/>
    <col min="9" max="9" width="17.1640625" style="2" bestFit="1" customWidth="1"/>
    <col min="10" max="10" width="29.5" style="9" bestFit="1" customWidth="1"/>
    <col min="11" max="11" width="11.5" style="9" bestFit="1" customWidth="1"/>
    <col min="12" max="12" width="26.33203125" style="9" bestFit="1" customWidth="1"/>
    <col min="13" max="13" width="20.5" style="9" bestFit="1" customWidth="1"/>
    <col min="14" max="14" width="20.6640625" style="2" bestFit="1" customWidth="1"/>
    <col min="15" max="15" width="14.33203125" style="2" bestFit="1" customWidth="1"/>
    <col min="16" max="16" width="21" style="2" bestFit="1" customWidth="1"/>
    <col min="17" max="17" width="19.6640625" style="2" bestFit="1" customWidth="1"/>
    <col min="18" max="18" width="14.33203125" style="9" bestFit="1" customWidth="1"/>
    <col min="19" max="19" width="15.5" style="2" bestFit="1" customWidth="1"/>
    <col min="20" max="20" width="13.83203125" style="2" bestFit="1" customWidth="1"/>
    <col min="21" max="21" width="27.1640625" style="9" bestFit="1" customWidth="1"/>
    <col min="22" max="22" width="14.33203125" style="2" bestFit="1" customWidth="1"/>
    <col min="23" max="23" width="32.1640625" style="2" bestFit="1" customWidth="1"/>
    <col min="24" max="24" width="18.6640625" style="2" bestFit="1" customWidth="1"/>
    <col min="25" max="25" width="29" style="2" bestFit="1" customWidth="1"/>
    <col min="26" max="26" width="15.33203125" style="2" bestFit="1" customWidth="1"/>
    <col min="27" max="27" width="16" style="2" bestFit="1" customWidth="1"/>
    <col min="28" max="28" width="20.5" style="2" bestFit="1" customWidth="1"/>
    <col min="29" max="29" width="20.6640625" style="2" bestFit="1" customWidth="1"/>
    <col min="30" max="30" width="24.1640625" style="2" bestFit="1" customWidth="1"/>
    <col min="31" max="31" width="40.5" style="2" bestFit="1" customWidth="1"/>
    <col min="32" max="32" width="35.5" style="2" bestFit="1" customWidth="1"/>
    <col min="33" max="33" width="40.5" style="2" bestFit="1" customWidth="1"/>
    <col min="34" max="34" width="28.83203125" style="2" bestFit="1" customWidth="1"/>
    <col min="35" max="35" width="26.1640625" style="2" bestFit="1" customWidth="1"/>
    <col min="36" max="36" width="25.33203125" style="2" bestFit="1" customWidth="1"/>
    <col min="37" max="37" width="30.6640625" style="2" bestFit="1" customWidth="1"/>
    <col min="38" max="38" width="21.5" style="2" bestFit="1" customWidth="1"/>
    <col min="39" max="39" width="19.1640625" style="2" bestFit="1" customWidth="1"/>
    <col min="40" max="40" width="31.5" style="2" bestFit="1" customWidth="1"/>
    <col min="41" max="41" width="17.1640625" style="2" bestFit="1" customWidth="1"/>
    <col min="42" max="42" width="15.6640625" style="2" bestFit="1" customWidth="1"/>
    <col min="43" max="43" width="17" style="2" bestFit="1" customWidth="1"/>
    <col min="44" max="44" width="21" style="2" bestFit="1" customWidth="1"/>
    <col min="45" max="45" width="15.6640625" style="2" bestFit="1" customWidth="1"/>
    <col min="46" max="46" width="15.5" style="2" bestFit="1" customWidth="1"/>
    <col min="47" max="47" width="14" style="2" bestFit="1" customWidth="1"/>
    <col min="48" max="48" width="26.33203125" style="2" bestFit="1" customWidth="1"/>
    <col min="49" max="49" width="22.83203125" style="2" bestFit="1" customWidth="1"/>
    <col min="50" max="50" width="21.83203125" style="2" bestFit="1" customWidth="1"/>
    <col min="51" max="51" width="22" style="2" bestFit="1" customWidth="1"/>
    <col min="52" max="52" width="43.33203125" style="2" bestFit="1" customWidth="1"/>
    <col min="53" max="53" width="17" style="2" bestFit="1" customWidth="1"/>
    <col min="54" max="54" width="32.1640625" style="2" bestFit="1" customWidth="1"/>
    <col min="55" max="55" width="30.5" style="2" bestFit="1" customWidth="1"/>
    <col min="56" max="56" width="18" style="2" bestFit="1" customWidth="1"/>
    <col min="57" max="57" width="30.33203125" style="2" bestFit="1" customWidth="1"/>
    <col min="58" max="58" width="15.6640625" style="2" bestFit="1" customWidth="1"/>
    <col min="59" max="59" width="17.5" style="2" bestFit="1" customWidth="1"/>
    <col min="60" max="60" width="22.6640625" style="2" bestFit="1" customWidth="1"/>
    <col min="61" max="61" width="31.5" style="2" bestFit="1" customWidth="1"/>
    <col min="62" max="62" width="14" style="2" bestFit="1" customWidth="1"/>
    <col min="63" max="63" width="41" style="2" bestFit="1" customWidth="1"/>
    <col min="64" max="64" width="31" style="2" bestFit="1" customWidth="1"/>
    <col min="65" max="65" width="52.83203125" style="2" bestFit="1" customWidth="1"/>
    <col min="66" max="66" width="18.6640625" style="2" bestFit="1" customWidth="1"/>
    <col min="67" max="67" width="33.5" style="2" bestFit="1" customWidth="1"/>
    <col min="68" max="68" width="38.6640625" style="2" bestFit="1" customWidth="1"/>
  </cols>
  <sheetData>
    <row r="1" spans="1:68">
      <c r="A1" s="7" t="s">
        <v>350</v>
      </c>
      <c r="B1" s="4" t="s">
        <v>342</v>
      </c>
      <c r="C1" s="8" t="s">
        <v>2</v>
      </c>
      <c r="D1" s="5" t="s">
        <v>3</v>
      </c>
      <c r="E1" s="8" t="s">
        <v>4</v>
      </c>
      <c r="F1" s="5" t="s">
        <v>5</v>
      </c>
      <c r="G1" s="8" t="s">
        <v>6</v>
      </c>
      <c r="H1" s="5" t="s">
        <v>7</v>
      </c>
      <c r="I1" s="5" t="s">
        <v>26</v>
      </c>
      <c r="J1" s="8" t="s">
        <v>27</v>
      </c>
      <c r="K1" s="8" t="s">
        <v>32</v>
      </c>
      <c r="L1" s="8" t="s">
        <v>164</v>
      </c>
      <c r="M1" s="8" t="s">
        <v>170</v>
      </c>
      <c r="N1" s="5" t="s">
        <v>197</v>
      </c>
      <c r="O1" s="5" t="s">
        <v>198</v>
      </c>
      <c r="P1" s="5" t="s">
        <v>199</v>
      </c>
      <c r="Q1" s="5" t="s">
        <v>200</v>
      </c>
      <c r="R1" s="8" t="s">
        <v>305</v>
      </c>
      <c r="S1" s="5" t="s">
        <v>310</v>
      </c>
      <c r="T1" s="5" t="s">
        <v>314</v>
      </c>
      <c r="U1" s="8" t="s">
        <v>318</v>
      </c>
      <c r="V1" s="5" t="s">
        <v>322</v>
      </c>
      <c r="W1" s="5" t="s">
        <v>326</v>
      </c>
      <c r="X1" s="5" t="s">
        <v>327</v>
      </c>
      <c r="Y1" s="5" t="s">
        <v>328</v>
      </c>
      <c r="Z1" s="5" t="s">
        <v>331</v>
      </c>
    </row>
    <row r="2" spans="1:68">
      <c r="A2" s="47">
        <f>SUM(C2:Z2)</f>
        <v>270137766.37813789</v>
      </c>
      <c r="B2" s="6">
        <v>2017</v>
      </c>
      <c r="C2" s="48">
        <v>51359146.658404931</v>
      </c>
      <c r="D2" s="33">
        <v>35025975.2957974</v>
      </c>
      <c r="E2" s="48">
        <v>59373495.59548495</v>
      </c>
      <c r="F2" s="33">
        <v>3596524.1994048082</v>
      </c>
      <c r="G2" s="48">
        <v>2580535.1126545733</v>
      </c>
      <c r="H2" s="33">
        <v>9979.7677774964159</v>
      </c>
      <c r="I2" s="33">
        <v>96037515.092324063</v>
      </c>
      <c r="J2" s="48">
        <v>236658.96084683566</v>
      </c>
      <c r="K2" s="48">
        <v>25938.073905010915</v>
      </c>
      <c r="L2" s="48">
        <v>28383.225077435607</v>
      </c>
      <c r="M2" s="48">
        <v>3682.4833081805878</v>
      </c>
      <c r="N2" s="33">
        <v>337264.34218110004</v>
      </c>
      <c r="O2" s="33">
        <v>1025699.955936975</v>
      </c>
      <c r="P2" s="33">
        <v>374322.04295846127</v>
      </c>
      <c r="Q2" s="33">
        <v>436907.42447311606</v>
      </c>
      <c r="R2" s="48">
        <v>2444061.8731324542</v>
      </c>
      <c r="S2" s="33">
        <v>10817095.74367412</v>
      </c>
      <c r="T2" s="33">
        <v>674421.83616862015</v>
      </c>
      <c r="U2" s="48">
        <v>878758.56260945043</v>
      </c>
      <c r="V2" s="33">
        <v>4560518.6136874091</v>
      </c>
      <c r="W2" s="33">
        <v>0</v>
      </c>
      <c r="X2" s="33">
        <v>0</v>
      </c>
      <c r="Y2" s="33">
        <v>310881.51833049284</v>
      </c>
      <c r="Z2" s="33">
        <v>0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>
      <c r="A3" s="47">
        <f t="shared" ref="A3:A35" si="0">SUM(C3:Z3)</f>
        <v>274420840.83976728</v>
      </c>
      <c r="B3" s="6">
        <v>2018</v>
      </c>
      <c r="C3" s="48">
        <v>51901349.964058451</v>
      </c>
      <c r="D3" s="33">
        <v>35547950.52452179</v>
      </c>
      <c r="E3" s="48">
        <v>60480330.102413133</v>
      </c>
      <c r="F3" s="33">
        <v>4467271.3382671019</v>
      </c>
      <c r="G3" s="48">
        <v>2683994.3303022222</v>
      </c>
      <c r="H3" s="33">
        <v>10389.320878297585</v>
      </c>
      <c r="I3" s="33">
        <v>96756088.926978454</v>
      </c>
      <c r="J3" s="48">
        <v>240788.13757638363</v>
      </c>
      <c r="K3" s="48">
        <v>27757.489141757273</v>
      </c>
      <c r="L3" s="48">
        <v>28470.686099606464</v>
      </c>
      <c r="M3" s="48">
        <v>6954.5674932833326</v>
      </c>
      <c r="N3" s="33">
        <v>332879.61277142743</v>
      </c>
      <c r="O3" s="33">
        <v>1052968.5739670189</v>
      </c>
      <c r="P3" s="33">
        <v>370571.52350036608</v>
      </c>
      <c r="Q3" s="33">
        <v>433331.37439387944</v>
      </c>
      <c r="R3" s="48">
        <v>2457860.954067925</v>
      </c>
      <c r="S3" s="33">
        <v>10976448.032582985</v>
      </c>
      <c r="T3" s="33">
        <v>677676.49047341209</v>
      </c>
      <c r="U3" s="48">
        <v>885515.32999601169</v>
      </c>
      <c r="V3" s="33">
        <v>4739872.1926841242</v>
      </c>
      <c r="W3" s="33">
        <v>0</v>
      </c>
      <c r="X3" s="33">
        <v>0</v>
      </c>
      <c r="Y3" s="33">
        <v>342371.36759973306</v>
      </c>
      <c r="Z3" s="33">
        <v>0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>
      <c r="A4" s="47">
        <f t="shared" si="0"/>
        <v>275996020.35009956</v>
      </c>
      <c r="B4" s="6">
        <v>2019</v>
      </c>
      <c r="C4" s="48">
        <v>52445719.353302211</v>
      </c>
      <c r="D4" s="33">
        <v>36009636.701425403</v>
      </c>
      <c r="E4" s="48">
        <v>60785262.601075627</v>
      </c>
      <c r="F4" s="33">
        <v>4481669.0303211249</v>
      </c>
      <c r="G4" s="48">
        <v>2707609.4986499832</v>
      </c>
      <c r="H4" s="33">
        <v>10463.900882169879</v>
      </c>
      <c r="I4" s="33">
        <v>97199081.640525818</v>
      </c>
      <c r="J4" s="48">
        <v>243678.15923341128</v>
      </c>
      <c r="K4" s="48">
        <v>29547.214271156758</v>
      </c>
      <c r="L4" s="48">
        <v>32176.409233837654</v>
      </c>
      <c r="M4" s="48">
        <v>10828.673138612754</v>
      </c>
      <c r="N4" s="33">
        <v>328593.75441344932</v>
      </c>
      <c r="O4" s="33">
        <v>1074388.3474042714</v>
      </c>
      <c r="P4" s="33">
        <v>366966.1652841405</v>
      </c>
      <c r="Q4" s="33">
        <v>418741.33037322061</v>
      </c>
      <c r="R4" s="48">
        <v>2467099.9991681171</v>
      </c>
      <c r="S4" s="33">
        <v>11115867.136283346</v>
      </c>
      <c r="T4" s="33">
        <v>678751.46761822002</v>
      </c>
      <c r="U4" s="48">
        <v>899682.52505976404</v>
      </c>
      <c r="V4" s="33">
        <v>4327704.3204724593</v>
      </c>
      <c r="W4" s="33">
        <v>0</v>
      </c>
      <c r="X4" s="33">
        <v>0</v>
      </c>
      <c r="Y4" s="33">
        <v>362552.12196314579</v>
      </c>
      <c r="Z4" s="33">
        <v>0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>
      <c r="A5" s="47">
        <f t="shared" si="0"/>
        <v>277286456.9940446</v>
      </c>
      <c r="B5" s="6">
        <v>2020</v>
      </c>
      <c r="C5" s="48">
        <v>52920673.953387059</v>
      </c>
      <c r="D5" s="33">
        <v>36313897.657782115</v>
      </c>
      <c r="E5" s="48">
        <v>61058000.381163552</v>
      </c>
      <c r="F5" s="33">
        <v>4491911.0064239036</v>
      </c>
      <c r="G5" s="48">
        <v>2728632.3983367942</v>
      </c>
      <c r="H5" s="33">
        <v>10540.407728111999</v>
      </c>
      <c r="I5" s="33">
        <v>97353314.767595679</v>
      </c>
      <c r="J5" s="48">
        <v>246327.17556066858</v>
      </c>
      <c r="K5" s="48">
        <v>31294.761665874761</v>
      </c>
      <c r="L5" s="48">
        <v>40569.274413507716</v>
      </c>
      <c r="M5" s="48">
        <v>15923.355112272622</v>
      </c>
      <c r="N5" s="33">
        <v>345091.01524013293</v>
      </c>
      <c r="O5" s="33">
        <v>1083319.41224838</v>
      </c>
      <c r="P5" s="33">
        <v>365184.67769124499</v>
      </c>
      <c r="Q5" s="33">
        <v>413785.29855775245</v>
      </c>
      <c r="R5" s="48">
        <v>2492625.2684133765</v>
      </c>
      <c r="S5" s="33">
        <v>11291238.248757124</v>
      </c>
      <c r="T5" s="33">
        <v>677488.24562777509</v>
      </c>
      <c r="U5" s="48">
        <v>900959.20479963906</v>
      </c>
      <c r="V5" s="33">
        <v>4135586.4417474917</v>
      </c>
      <c r="W5" s="33">
        <v>0</v>
      </c>
      <c r="X5" s="33">
        <v>0</v>
      </c>
      <c r="Y5" s="33">
        <v>370094.04179213272</v>
      </c>
      <c r="Z5" s="33">
        <v>0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>
      <c r="A6" s="47">
        <f t="shared" si="0"/>
        <v>277600947.2142387</v>
      </c>
      <c r="B6" s="6">
        <v>2021</v>
      </c>
      <c r="C6" s="48">
        <v>53518655.567406267</v>
      </c>
      <c r="D6" s="33">
        <v>36633621.45534917</v>
      </c>
      <c r="E6" s="48">
        <v>61428134.672264025</v>
      </c>
      <c r="F6" s="33">
        <v>4506852.3305507666</v>
      </c>
      <c r="G6" s="48">
        <v>2756383.4633912039</v>
      </c>
      <c r="H6" s="33">
        <v>10618.863038882673</v>
      </c>
      <c r="I6" s="33">
        <v>96031090.935347885</v>
      </c>
      <c r="J6" s="48">
        <v>246839.55777723686</v>
      </c>
      <c r="K6" s="48">
        <v>33011.565482965125</v>
      </c>
      <c r="L6" s="48">
        <v>52280.336981076798</v>
      </c>
      <c r="M6" s="48">
        <v>25242.269207780155</v>
      </c>
      <c r="N6" s="33">
        <v>347879.43033079663</v>
      </c>
      <c r="O6" s="33">
        <v>1106439.1559850459</v>
      </c>
      <c r="P6" s="33">
        <v>365495.90347467316</v>
      </c>
      <c r="Q6" s="33">
        <v>417036.7016370747</v>
      </c>
      <c r="R6" s="48">
        <v>2530314.0560474321</v>
      </c>
      <c r="S6" s="33">
        <v>11497649.711541649</v>
      </c>
      <c r="T6" s="33">
        <v>677086.98687786935</v>
      </c>
      <c r="U6" s="48">
        <v>902387.03408655943</v>
      </c>
      <c r="V6" s="33">
        <v>4134583.0324452929</v>
      </c>
      <c r="W6" s="33">
        <v>0</v>
      </c>
      <c r="X6" s="33">
        <v>0</v>
      </c>
      <c r="Y6" s="33">
        <v>379344.18501497299</v>
      </c>
      <c r="Z6" s="33">
        <v>0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>
      <c r="A7" s="47">
        <f t="shared" si="0"/>
        <v>277674633.85426021</v>
      </c>
      <c r="B7" s="6">
        <v>2022</v>
      </c>
      <c r="C7" s="48">
        <v>54120832.014652357</v>
      </c>
      <c r="D7" s="33">
        <v>36920873.514594987</v>
      </c>
      <c r="E7" s="48">
        <v>61847226.337740965</v>
      </c>
      <c r="F7" s="33">
        <v>4519211.5611790633</v>
      </c>
      <c r="G7" s="48">
        <v>2782250.0731250416</v>
      </c>
      <c r="H7" s="33">
        <v>10695.770226784653</v>
      </c>
      <c r="I7" s="33">
        <v>94437459.372977108</v>
      </c>
      <c r="J7" s="48">
        <v>246857.07198541512</v>
      </c>
      <c r="K7" s="48">
        <v>34683.811172932001</v>
      </c>
      <c r="L7" s="48">
        <v>68338.905253889141</v>
      </c>
      <c r="M7" s="48">
        <v>38797.634989901402</v>
      </c>
      <c r="N7" s="33">
        <v>351228.80578248005</v>
      </c>
      <c r="O7" s="33">
        <v>1127772.4359681846</v>
      </c>
      <c r="P7" s="33">
        <v>366156.65623417549</v>
      </c>
      <c r="Q7" s="33">
        <v>404114.14413173974</v>
      </c>
      <c r="R7" s="48">
        <v>2569145.1316423332</v>
      </c>
      <c r="S7" s="33">
        <v>11704388.086460503</v>
      </c>
      <c r="T7" s="33">
        <v>677156.34024205059</v>
      </c>
      <c r="U7" s="48">
        <v>907583.4701062775</v>
      </c>
      <c r="V7" s="33">
        <v>4150637.5812807945</v>
      </c>
      <c r="W7" s="33">
        <v>0</v>
      </c>
      <c r="X7" s="33">
        <v>0</v>
      </c>
      <c r="Y7" s="33">
        <v>389225.13451323641</v>
      </c>
      <c r="Z7" s="33">
        <v>0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>
      <c r="A8" s="47">
        <f t="shared" si="0"/>
        <v>277581368.53488421</v>
      </c>
      <c r="B8" s="6">
        <v>2023</v>
      </c>
      <c r="C8" s="48">
        <v>54823157.03077805</v>
      </c>
      <c r="D8" s="33">
        <v>37109304.160629876</v>
      </c>
      <c r="E8" s="48">
        <v>62202273.708436154</v>
      </c>
      <c r="F8" s="33">
        <v>4536839.123527512</v>
      </c>
      <c r="G8" s="48">
        <v>2802630.1676426288</v>
      </c>
      <c r="H8" s="33">
        <v>10770.1869166536</v>
      </c>
      <c r="I8" s="33">
        <v>92691350.84394151</v>
      </c>
      <c r="J8" s="48">
        <v>246692.32659429085</v>
      </c>
      <c r="K8" s="48">
        <v>36310.756415662494</v>
      </c>
      <c r="L8" s="48">
        <v>88142.347242365358</v>
      </c>
      <c r="M8" s="48">
        <v>56352.342561191865</v>
      </c>
      <c r="N8" s="33">
        <v>355177.6969198077</v>
      </c>
      <c r="O8" s="33">
        <v>1146370.7696323725</v>
      </c>
      <c r="P8" s="33">
        <v>367447.79809979931</v>
      </c>
      <c r="Q8" s="33">
        <v>398142.3875836177</v>
      </c>
      <c r="R8" s="48">
        <v>2608167.8332350161</v>
      </c>
      <c r="S8" s="33">
        <v>11895877.883083843</v>
      </c>
      <c r="T8" s="33">
        <v>676740.22005696374</v>
      </c>
      <c r="U8" s="48">
        <v>921520.26036735042</v>
      </c>
      <c r="V8" s="33">
        <v>4210352.1023128862</v>
      </c>
      <c r="W8" s="33">
        <v>0</v>
      </c>
      <c r="X8" s="33">
        <v>0</v>
      </c>
      <c r="Y8" s="33">
        <v>397748.58890678652</v>
      </c>
      <c r="Z8" s="33">
        <v>0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>
      <c r="A9" s="47">
        <f t="shared" si="0"/>
        <v>276874314.58661634</v>
      </c>
      <c r="B9" s="6">
        <v>2024</v>
      </c>
      <c r="C9" s="48">
        <v>55548799.056634009</v>
      </c>
      <c r="D9" s="33">
        <v>37086819.396680765</v>
      </c>
      <c r="E9" s="48">
        <v>62433675.256163083</v>
      </c>
      <c r="F9" s="33">
        <v>4551878.5153575391</v>
      </c>
      <c r="G9" s="48">
        <v>2818952.2084277398</v>
      </c>
      <c r="H9" s="33">
        <v>10845.089141555505</v>
      </c>
      <c r="I9" s="33">
        <v>90647240.492697552</v>
      </c>
      <c r="J9" s="48">
        <v>246639.87707367679</v>
      </c>
      <c r="K9" s="48">
        <v>37891.313635229082</v>
      </c>
      <c r="L9" s="48">
        <v>119689.48155962056</v>
      </c>
      <c r="M9" s="48">
        <v>79868.191608256951</v>
      </c>
      <c r="N9" s="33">
        <v>359524.06606054155</v>
      </c>
      <c r="O9" s="33">
        <v>1154129.7461623079</v>
      </c>
      <c r="P9" s="33">
        <v>369216.41505165823</v>
      </c>
      <c r="Q9" s="33">
        <v>405356.12342583755</v>
      </c>
      <c r="R9" s="48">
        <v>2640344.126240266</v>
      </c>
      <c r="S9" s="33">
        <v>12088315.85761773</v>
      </c>
      <c r="T9" s="33">
        <v>677334.6774642315</v>
      </c>
      <c r="U9" s="48">
        <v>932373.230416868</v>
      </c>
      <c r="V9" s="33">
        <v>4263042.7582294121</v>
      </c>
      <c r="W9" s="33">
        <v>0</v>
      </c>
      <c r="X9" s="33">
        <v>0</v>
      </c>
      <c r="Y9" s="33">
        <v>402378.70696840895</v>
      </c>
      <c r="Z9" s="33">
        <v>0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>
      <c r="A10" s="47">
        <f t="shared" si="0"/>
        <v>275429124.8812288</v>
      </c>
      <c r="B10" s="6">
        <v>2025</v>
      </c>
      <c r="C10" s="48">
        <v>56207094.462015659</v>
      </c>
      <c r="D10" s="33">
        <v>36888374.590016522</v>
      </c>
      <c r="E10" s="48">
        <v>62504578.216226995</v>
      </c>
      <c r="F10" s="33">
        <v>4566338.3944799127</v>
      </c>
      <c r="G10" s="48">
        <v>2831576.9295478053</v>
      </c>
      <c r="H10" s="33">
        <v>10922.173108032533</v>
      </c>
      <c r="I10" s="33">
        <v>88327977.739063337</v>
      </c>
      <c r="J10" s="48">
        <v>246152.59127343437</v>
      </c>
      <c r="K10" s="48">
        <v>39425.331956844435</v>
      </c>
      <c r="L10" s="48">
        <v>164267.57523187832</v>
      </c>
      <c r="M10" s="48">
        <v>106725.9390655857</v>
      </c>
      <c r="N10" s="33">
        <v>363532.49793625803</v>
      </c>
      <c r="O10" s="33">
        <v>1153874.0662833685</v>
      </c>
      <c r="P10" s="33">
        <v>368624.026919208</v>
      </c>
      <c r="Q10" s="33">
        <v>399877.51928275515</v>
      </c>
      <c r="R10" s="48">
        <v>2660061.6807416594</v>
      </c>
      <c r="S10" s="33">
        <v>12272245.261465563</v>
      </c>
      <c r="T10" s="33">
        <v>678325.43980967696</v>
      </c>
      <c r="U10" s="48">
        <v>940418.26093036891</v>
      </c>
      <c r="V10" s="33">
        <v>4292351.6438942552</v>
      </c>
      <c r="W10" s="33">
        <v>0</v>
      </c>
      <c r="X10" s="33">
        <v>0</v>
      </c>
      <c r="Y10" s="33">
        <v>406380.54197970725</v>
      </c>
      <c r="Z10" s="33">
        <v>0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>
      <c r="A11" s="47">
        <f t="shared" si="0"/>
        <v>273278794.46041274</v>
      </c>
      <c r="B11" s="6">
        <v>2026</v>
      </c>
      <c r="C11" s="48">
        <v>56991604.096297942</v>
      </c>
      <c r="D11" s="33">
        <v>36428700.617750272</v>
      </c>
      <c r="E11" s="48">
        <v>62517466.104400709</v>
      </c>
      <c r="F11" s="33">
        <v>4574434.0276231375</v>
      </c>
      <c r="G11" s="48">
        <v>2845298.0847958322</v>
      </c>
      <c r="H11" s="33">
        <v>10997.012758874622</v>
      </c>
      <c r="I11" s="33">
        <v>85525941.053945512</v>
      </c>
      <c r="J11" s="48">
        <v>242872.75822110774</v>
      </c>
      <c r="K11" s="48">
        <v>40919.302587854494</v>
      </c>
      <c r="L11" s="48">
        <v>218112.18757784143</v>
      </c>
      <c r="M11" s="48">
        <v>128894.33548307387</v>
      </c>
      <c r="N11" s="33">
        <v>367759.15094912355</v>
      </c>
      <c r="O11" s="33">
        <v>1152814.013149743</v>
      </c>
      <c r="P11" s="33">
        <v>365403.98020025808</v>
      </c>
      <c r="Q11" s="33">
        <v>400200.49875640951</v>
      </c>
      <c r="R11" s="48">
        <v>2677903.5676096925</v>
      </c>
      <c r="S11" s="33">
        <v>12433253.965603314</v>
      </c>
      <c r="T11" s="33">
        <v>678701.92950094817</v>
      </c>
      <c r="U11" s="48">
        <v>938615.90367277327</v>
      </c>
      <c r="V11" s="33">
        <v>4326864.2568705948</v>
      </c>
      <c r="W11" s="33">
        <v>0</v>
      </c>
      <c r="X11" s="33">
        <v>0</v>
      </c>
      <c r="Y11" s="33">
        <v>412037.61265772441</v>
      </c>
      <c r="Z11" s="33">
        <v>0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>
      <c r="A12" s="47">
        <f t="shared" si="0"/>
        <v>270422066.30400759</v>
      </c>
      <c r="B12" s="6">
        <v>2027</v>
      </c>
      <c r="C12" s="48">
        <v>58021195.474806316</v>
      </c>
      <c r="D12" s="33">
        <v>35965939.573493116</v>
      </c>
      <c r="E12" s="48">
        <v>62160247.196162</v>
      </c>
      <c r="F12" s="33">
        <v>4580600.4136522766</v>
      </c>
      <c r="G12" s="48">
        <v>2857535.8617765582</v>
      </c>
      <c r="H12" s="33">
        <v>11070.370929714298</v>
      </c>
      <c r="I12" s="33">
        <v>82081941.277882352</v>
      </c>
      <c r="J12" s="48">
        <v>237684.53632714928</v>
      </c>
      <c r="K12" s="48">
        <v>42367.540424977939</v>
      </c>
      <c r="L12" s="48">
        <v>283808.24939501449</v>
      </c>
      <c r="M12" s="48">
        <v>155047.91557061955</v>
      </c>
      <c r="N12" s="33">
        <v>372634.99322924588</v>
      </c>
      <c r="O12" s="33">
        <v>1144757.0618570971</v>
      </c>
      <c r="P12" s="33">
        <v>362587.96422961855</v>
      </c>
      <c r="Q12" s="33">
        <v>404062.03503854549</v>
      </c>
      <c r="R12" s="48">
        <v>2701611.6586008384</v>
      </c>
      <c r="S12" s="33">
        <v>12613612.023486903</v>
      </c>
      <c r="T12" s="33">
        <v>678583.03801949229</v>
      </c>
      <c r="U12" s="48">
        <v>939178.12682845141</v>
      </c>
      <c r="V12" s="33">
        <v>4395772.8073230134</v>
      </c>
      <c r="W12" s="33">
        <v>0</v>
      </c>
      <c r="X12" s="33">
        <v>0</v>
      </c>
      <c r="Y12" s="33">
        <v>411828.18497428304</v>
      </c>
      <c r="Z12" s="33">
        <v>0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>
      <c r="A13" s="47">
        <f t="shared" si="0"/>
        <v>267785499.33522257</v>
      </c>
      <c r="B13" s="6">
        <v>2028</v>
      </c>
      <c r="C13" s="48">
        <v>59118734.280311726</v>
      </c>
      <c r="D13" s="33">
        <v>35439949.562042058</v>
      </c>
      <c r="E13" s="48">
        <v>62112967.297881685</v>
      </c>
      <c r="F13" s="33">
        <v>4590729.4050920485</v>
      </c>
      <c r="G13" s="48">
        <v>2868728.4230638957</v>
      </c>
      <c r="H13" s="33">
        <v>11140.82739434235</v>
      </c>
      <c r="I13" s="33">
        <v>78476735.353972897</v>
      </c>
      <c r="J13" s="48">
        <v>232125.31685859908</v>
      </c>
      <c r="K13" s="48">
        <v>43755.375779850976</v>
      </c>
      <c r="L13" s="48">
        <v>357982.48702015454</v>
      </c>
      <c r="M13" s="48">
        <v>178489.0844541298</v>
      </c>
      <c r="N13" s="33">
        <v>377590.19808202644</v>
      </c>
      <c r="O13" s="33">
        <v>1127302.5567840172</v>
      </c>
      <c r="P13" s="33">
        <v>362630.25600986049</v>
      </c>
      <c r="Q13" s="33">
        <v>416746.84615510353</v>
      </c>
      <c r="R13" s="48">
        <v>2724497.7407987523</v>
      </c>
      <c r="S13" s="33">
        <v>12823639.676214002</v>
      </c>
      <c r="T13" s="33">
        <v>679336.01740203181</v>
      </c>
      <c r="U13" s="48">
        <v>940380.25912475633</v>
      </c>
      <c r="V13" s="33">
        <v>4492193.4407362863</v>
      </c>
      <c r="W13" s="33">
        <v>0</v>
      </c>
      <c r="X13" s="33">
        <v>0</v>
      </c>
      <c r="Y13" s="33">
        <v>409844.93004434434</v>
      </c>
      <c r="Z13" s="33">
        <v>0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>
      <c r="A14" s="47">
        <f t="shared" si="0"/>
        <v>265093658.19114715</v>
      </c>
      <c r="B14" s="6">
        <v>2029</v>
      </c>
      <c r="C14" s="48">
        <v>60295130.813533686</v>
      </c>
      <c r="D14" s="33">
        <v>34910311.910997853</v>
      </c>
      <c r="E14" s="48">
        <v>61998774.116388872</v>
      </c>
      <c r="F14" s="33">
        <v>4598532.9388437122</v>
      </c>
      <c r="G14" s="48">
        <v>2879050.7828697413</v>
      </c>
      <c r="H14" s="33">
        <v>11203.613051023469</v>
      </c>
      <c r="I14" s="33">
        <v>74830574.186486974</v>
      </c>
      <c r="J14" s="48">
        <v>226296.60951239959</v>
      </c>
      <c r="K14" s="48">
        <v>45049.972659531959</v>
      </c>
      <c r="L14" s="48">
        <v>430359.54032758612</v>
      </c>
      <c r="M14" s="48">
        <v>195037.77695741571</v>
      </c>
      <c r="N14" s="33">
        <v>382868.54645081365</v>
      </c>
      <c r="O14" s="33">
        <v>1106894.7613959149</v>
      </c>
      <c r="P14" s="33">
        <v>362998.20811308769</v>
      </c>
      <c r="Q14" s="33">
        <v>431606.37345501158</v>
      </c>
      <c r="R14" s="48">
        <v>2744823.6050054217</v>
      </c>
      <c r="S14" s="33">
        <v>13017855.806819303</v>
      </c>
      <c r="T14" s="33">
        <v>680519.97840484243</v>
      </c>
      <c r="U14" s="48">
        <v>941216.75598428526</v>
      </c>
      <c r="V14" s="33">
        <v>4595171.2372640595</v>
      </c>
      <c r="W14" s="33">
        <v>0</v>
      </c>
      <c r="X14" s="33">
        <v>0</v>
      </c>
      <c r="Y14" s="33">
        <v>409380.65662563295</v>
      </c>
      <c r="Z14" s="33">
        <v>0</v>
      </c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>
      <c r="A15" s="47">
        <f t="shared" si="0"/>
        <v>262359013.55103809</v>
      </c>
      <c r="B15" s="6">
        <v>2030</v>
      </c>
      <c r="C15" s="48">
        <v>61525513.092481494</v>
      </c>
      <c r="D15" s="33">
        <v>34381554.718237609</v>
      </c>
      <c r="E15" s="48">
        <v>61830173.442109168</v>
      </c>
      <c r="F15" s="33">
        <v>4604417.8263364285</v>
      </c>
      <c r="G15" s="48">
        <v>2892198.1300444789</v>
      </c>
      <c r="H15" s="33">
        <v>11265.624806419282</v>
      </c>
      <c r="I15" s="33">
        <v>71156733.644988075</v>
      </c>
      <c r="J15" s="48">
        <v>219994.64202019168</v>
      </c>
      <c r="K15" s="48">
        <v>46236.501323069875</v>
      </c>
      <c r="L15" s="48">
        <v>501071.31730184006</v>
      </c>
      <c r="M15" s="48">
        <v>207609.6170045234</v>
      </c>
      <c r="N15" s="33">
        <v>388767.59736444603</v>
      </c>
      <c r="O15" s="33">
        <v>1086733.8490074805</v>
      </c>
      <c r="P15" s="33">
        <v>363670.29741556098</v>
      </c>
      <c r="Q15" s="33">
        <v>446404.61872693239</v>
      </c>
      <c r="R15" s="48">
        <v>2758024.9549675439</v>
      </c>
      <c r="S15" s="33">
        <v>13187000.342204778</v>
      </c>
      <c r="T15" s="33">
        <v>681253.14254046953</v>
      </c>
      <c r="U15" s="48">
        <v>940708.45354716142</v>
      </c>
      <c r="V15" s="33">
        <v>4719804.0066397404</v>
      </c>
      <c r="W15" s="33">
        <v>0</v>
      </c>
      <c r="X15" s="33">
        <v>0</v>
      </c>
      <c r="Y15" s="33">
        <v>409877.73197066633</v>
      </c>
      <c r="Z15" s="33">
        <v>0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>
      <c r="A16" s="47">
        <f t="shared" si="0"/>
        <v>259455580.08477712</v>
      </c>
      <c r="B16" s="6">
        <v>2031</v>
      </c>
      <c r="C16" s="48">
        <v>62856242.662206359</v>
      </c>
      <c r="D16" s="33">
        <v>33813927.34458635</v>
      </c>
      <c r="E16" s="48">
        <v>61533173.269725196</v>
      </c>
      <c r="F16" s="33">
        <v>4599937.0575962421</v>
      </c>
      <c r="G16" s="48">
        <v>2897168.6911535994</v>
      </c>
      <c r="H16" s="33">
        <v>11322.73199967937</v>
      </c>
      <c r="I16" s="33">
        <v>67417712.619293153</v>
      </c>
      <c r="J16" s="48">
        <v>212817.71590651321</v>
      </c>
      <c r="K16" s="48">
        <v>47316.029934821745</v>
      </c>
      <c r="L16" s="48">
        <v>566965.0314384884</v>
      </c>
      <c r="M16" s="48">
        <v>216697.20743483916</v>
      </c>
      <c r="N16" s="33">
        <v>394947.93517864624</v>
      </c>
      <c r="O16" s="33">
        <v>1060764.1609143696</v>
      </c>
      <c r="P16" s="33">
        <v>364367.75505136786</v>
      </c>
      <c r="Q16" s="33">
        <v>449750.85537373967</v>
      </c>
      <c r="R16" s="48">
        <v>2773016.7004032452</v>
      </c>
      <c r="S16" s="33">
        <v>13352241.339089537</v>
      </c>
      <c r="T16" s="33">
        <v>681713.84703110321</v>
      </c>
      <c r="U16" s="48">
        <v>941785.36932574818</v>
      </c>
      <c r="V16" s="33">
        <v>4853117.4332346069</v>
      </c>
      <c r="W16" s="33">
        <v>0</v>
      </c>
      <c r="X16" s="33">
        <v>0</v>
      </c>
      <c r="Y16" s="33">
        <v>410594.32789954887</v>
      </c>
      <c r="Z16" s="33">
        <v>0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>
      <c r="A17" s="47">
        <f t="shared" si="0"/>
        <v>256322153.15120295</v>
      </c>
      <c r="B17" s="6">
        <v>2032</v>
      </c>
      <c r="C17" s="48">
        <v>64295791.638835832</v>
      </c>
      <c r="D17" s="33">
        <v>33171569.840719242</v>
      </c>
      <c r="E17" s="48">
        <v>61182600.701704815</v>
      </c>
      <c r="F17" s="33">
        <v>4588303.1116717225</v>
      </c>
      <c r="G17" s="48">
        <v>2909584.9481284427</v>
      </c>
      <c r="H17" s="33">
        <v>11376.436849219197</v>
      </c>
      <c r="I17" s="33">
        <v>63465145.093955137</v>
      </c>
      <c r="J17" s="48">
        <v>204593.25263897204</v>
      </c>
      <c r="K17" s="48">
        <v>48286.480030164246</v>
      </c>
      <c r="L17" s="48">
        <v>627893.74446414912</v>
      </c>
      <c r="M17" s="48">
        <v>222482.66606343485</v>
      </c>
      <c r="N17" s="33">
        <v>401024.99730102986</v>
      </c>
      <c r="O17" s="33">
        <v>1047070.4218823652</v>
      </c>
      <c r="P17" s="33">
        <v>364115.99561898026</v>
      </c>
      <c r="Q17" s="33">
        <v>456306.2390558772</v>
      </c>
      <c r="R17" s="48">
        <v>2797784.0270671686</v>
      </c>
      <c r="S17" s="33">
        <v>13529044.663714973</v>
      </c>
      <c r="T17" s="33">
        <v>682298.3968149178</v>
      </c>
      <c r="U17" s="48">
        <v>943600.99234413519</v>
      </c>
      <c r="V17" s="33">
        <v>4959642.1649702266</v>
      </c>
      <c r="W17" s="33">
        <v>0</v>
      </c>
      <c r="X17" s="33">
        <v>0</v>
      </c>
      <c r="Y17" s="33">
        <v>413637.33737220411</v>
      </c>
      <c r="Z17" s="33">
        <v>0</v>
      </c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>
      <c r="A18" s="47">
        <f t="shared" si="0"/>
        <v>253325949.04544458</v>
      </c>
      <c r="B18" s="6">
        <v>2033</v>
      </c>
      <c r="C18" s="48">
        <v>65903053.433970422</v>
      </c>
      <c r="D18" s="33">
        <v>32566913.799771041</v>
      </c>
      <c r="E18" s="48">
        <v>60783085.299692065</v>
      </c>
      <c r="F18" s="33">
        <v>4577582.0076639969</v>
      </c>
      <c r="G18" s="48">
        <v>2925260.191253901</v>
      </c>
      <c r="H18" s="33">
        <v>11426.283716290296</v>
      </c>
      <c r="I18" s="33">
        <v>59456858.421688385</v>
      </c>
      <c r="J18" s="48">
        <v>195624.28245678902</v>
      </c>
      <c r="K18" s="48">
        <v>49128.317182952822</v>
      </c>
      <c r="L18" s="48">
        <v>691677.32750637259</v>
      </c>
      <c r="M18" s="48">
        <v>225553.57170309062</v>
      </c>
      <c r="N18" s="33">
        <v>408019.11291876761</v>
      </c>
      <c r="O18" s="33">
        <v>1038255.5284923487</v>
      </c>
      <c r="P18" s="33">
        <v>365020.90767828136</v>
      </c>
      <c r="Q18" s="33">
        <v>466487.16147455893</v>
      </c>
      <c r="R18" s="48">
        <v>2820644.7584090414</v>
      </c>
      <c r="S18" s="33">
        <v>13727592.16419048</v>
      </c>
      <c r="T18" s="33">
        <v>683071.19144436368</v>
      </c>
      <c r="U18" s="48">
        <v>945698.2500305908</v>
      </c>
      <c r="V18" s="33">
        <v>5072374.0333195701</v>
      </c>
      <c r="W18" s="33">
        <v>0</v>
      </c>
      <c r="X18" s="33">
        <v>0</v>
      </c>
      <c r="Y18" s="33">
        <v>412623.00088131905</v>
      </c>
      <c r="Z18" s="33">
        <v>0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>
      <c r="A19" s="47">
        <f t="shared" si="0"/>
        <v>250564661.56338808</v>
      </c>
      <c r="B19" s="6">
        <v>2034</v>
      </c>
      <c r="C19" s="48">
        <v>67627491.718195677</v>
      </c>
      <c r="D19" s="33">
        <v>31972550.279848181</v>
      </c>
      <c r="E19" s="48">
        <v>60319195.650715694</v>
      </c>
      <c r="F19" s="33">
        <v>4563053.3811820401</v>
      </c>
      <c r="G19" s="48">
        <v>2947482.342085592</v>
      </c>
      <c r="H19" s="33">
        <v>11475.008733883433</v>
      </c>
      <c r="I19" s="33">
        <v>55595015.835619688</v>
      </c>
      <c r="J19" s="48">
        <v>186388.06275548832</v>
      </c>
      <c r="K19" s="48">
        <v>49845.204918151947</v>
      </c>
      <c r="L19" s="48">
        <v>751337.89681653655</v>
      </c>
      <c r="M19" s="48">
        <v>226428.00875008176</v>
      </c>
      <c r="N19" s="33">
        <v>414995.22800700855</v>
      </c>
      <c r="O19" s="33">
        <v>1034706.7090711591</v>
      </c>
      <c r="P19" s="33">
        <v>367563.81701544515</v>
      </c>
      <c r="Q19" s="33">
        <v>481564.05562680517</v>
      </c>
      <c r="R19" s="48">
        <v>2842637.4275703123</v>
      </c>
      <c r="S19" s="33">
        <v>13936378.906355428</v>
      </c>
      <c r="T19" s="33">
        <v>684329.45962308068</v>
      </c>
      <c r="U19" s="48">
        <v>947394.44822479179</v>
      </c>
      <c r="V19" s="33">
        <v>5190706.3256813204</v>
      </c>
      <c r="W19" s="33">
        <v>0</v>
      </c>
      <c r="X19" s="33">
        <v>0</v>
      </c>
      <c r="Y19" s="33">
        <v>414121.7965917309</v>
      </c>
      <c r="Z19" s="33">
        <v>0</v>
      </c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>
      <c r="A20" s="47">
        <f t="shared" si="0"/>
        <v>247915588.41164103</v>
      </c>
      <c r="B20" s="6">
        <v>2035</v>
      </c>
      <c r="C20" s="48">
        <v>69395247.855478376</v>
      </c>
      <c r="D20" s="33">
        <v>31374475.685794149</v>
      </c>
      <c r="E20" s="48">
        <v>59776030.608700842</v>
      </c>
      <c r="F20" s="33">
        <v>4543859.628559758</v>
      </c>
      <c r="G20" s="48">
        <v>2970315.698280287</v>
      </c>
      <c r="H20" s="33">
        <v>11521.652909246053</v>
      </c>
      <c r="I20" s="33">
        <v>51892445.367377743</v>
      </c>
      <c r="J20" s="48">
        <v>176955.59296074347</v>
      </c>
      <c r="K20" s="48">
        <v>50449.877862096058</v>
      </c>
      <c r="L20" s="48">
        <v>812413.70628264279</v>
      </c>
      <c r="M20" s="48">
        <v>225478.85455373174</v>
      </c>
      <c r="N20" s="33">
        <v>422330.3346293745</v>
      </c>
      <c r="O20" s="33">
        <v>1031894.7985347642</v>
      </c>
      <c r="P20" s="33">
        <v>370098.76044464717</v>
      </c>
      <c r="Q20" s="33">
        <v>495449.2055206034</v>
      </c>
      <c r="R20" s="48">
        <v>2862690.765244694</v>
      </c>
      <c r="S20" s="33">
        <v>14150940.041723385</v>
      </c>
      <c r="T20" s="33">
        <v>685617.45067216002</v>
      </c>
      <c r="U20" s="48">
        <v>948858.14925539424</v>
      </c>
      <c r="V20" s="33">
        <v>5303554.8695309227</v>
      </c>
      <c r="W20" s="33">
        <v>0</v>
      </c>
      <c r="X20" s="33">
        <v>0</v>
      </c>
      <c r="Y20" s="33">
        <v>414959.50732549361</v>
      </c>
      <c r="Z20" s="33">
        <v>0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>
      <c r="A21" s="47">
        <f t="shared" si="0"/>
        <v>245405412.31413645</v>
      </c>
      <c r="B21" s="6">
        <v>2036</v>
      </c>
      <c r="C21" s="48">
        <v>71160190.986698508</v>
      </c>
      <c r="D21" s="33">
        <v>30743506.66025316</v>
      </c>
      <c r="E21" s="48">
        <v>59182560.203257538</v>
      </c>
      <c r="F21" s="33">
        <v>4514386.1849251995</v>
      </c>
      <c r="G21" s="48">
        <v>2996978.4568368802</v>
      </c>
      <c r="H21" s="33">
        <v>11572.574008634772</v>
      </c>
      <c r="I21" s="33">
        <v>48424980.181027107</v>
      </c>
      <c r="J21" s="48">
        <v>167651.45557455762</v>
      </c>
      <c r="K21" s="48">
        <v>50965.255909862164</v>
      </c>
      <c r="L21" s="48">
        <v>868517.2957826436</v>
      </c>
      <c r="M21" s="48">
        <v>222892.69608958921</v>
      </c>
      <c r="N21" s="33">
        <v>427596.73320893373</v>
      </c>
      <c r="O21" s="33">
        <v>1030373.8928011816</v>
      </c>
      <c r="P21" s="33">
        <v>372002.84010488517</v>
      </c>
      <c r="Q21" s="33">
        <v>509305.01296151889</v>
      </c>
      <c r="R21" s="48">
        <v>2889179.7013326958</v>
      </c>
      <c r="S21" s="33">
        <v>14365542.179975716</v>
      </c>
      <c r="T21" s="33">
        <v>686935.16459160484</v>
      </c>
      <c r="U21" s="48">
        <v>950270.05962936929</v>
      </c>
      <c r="V21" s="33">
        <v>5413369.8503738185</v>
      </c>
      <c r="W21" s="33">
        <v>0</v>
      </c>
      <c r="X21" s="33">
        <v>0</v>
      </c>
      <c r="Y21" s="33">
        <v>416634.92879302491</v>
      </c>
      <c r="Z21" s="33">
        <v>0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>
      <c r="A22" s="47">
        <f t="shared" si="0"/>
        <v>243176792.8215642</v>
      </c>
      <c r="B22" s="6">
        <v>2037</v>
      </c>
      <c r="C22" s="48">
        <v>72923645.956010237</v>
      </c>
      <c r="D22" s="33">
        <v>30145567.00166757</v>
      </c>
      <c r="E22" s="48">
        <v>58577545.332141154</v>
      </c>
      <c r="F22" s="33">
        <v>4482673.4563889168</v>
      </c>
      <c r="G22" s="48">
        <v>3024120.2268608259</v>
      </c>
      <c r="H22" s="33">
        <v>11621.979121347375</v>
      </c>
      <c r="I22" s="33">
        <v>45215223.573928505</v>
      </c>
      <c r="J22" s="48">
        <v>158633.96898445833</v>
      </c>
      <c r="K22" s="48">
        <v>51400.631185181752</v>
      </c>
      <c r="L22" s="48">
        <v>924628.55250253028</v>
      </c>
      <c r="M22" s="48">
        <v>218149.08884286191</v>
      </c>
      <c r="N22" s="33">
        <v>432990.12149037491</v>
      </c>
      <c r="O22" s="33">
        <v>1029755.9814076506</v>
      </c>
      <c r="P22" s="33">
        <v>374154.36969332583</v>
      </c>
      <c r="Q22" s="33">
        <v>521964.87774386915</v>
      </c>
      <c r="R22" s="48">
        <v>2916727.4178219885</v>
      </c>
      <c r="S22" s="33">
        <v>14580023.322295932</v>
      </c>
      <c r="T22" s="33">
        <v>688049.77223023144</v>
      </c>
      <c r="U22" s="48">
        <v>952274.31091018405</v>
      </c>
      <c r="V22" s="33">
        <v>5530092.0208320227</v>
      </c>
      <c r="W22" s="33">
        <v>0</v>
      </c>
      <c r="X22" s="33">
        <v>0</v>
      </c>
      <c r="Y22" s="33">
        <v>417550.85950494115</v>
      </c>
      <c r="Z22" s="33">
        <v>0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>
      <c r="A23" s="47">
        <f t="shared" si="0"/>
        <v>241284249.72553036</v>
      </c>
      <c r="B23" s="6">
        <v>2038</v>
      </c>
      <c r="C23" s="48">
        <v>74697439.770750642</v>
      </c>
      <c r="D23" s="33">
        <v>29597558.530703783</v>
      </c>
      <c r="E23" s="48">
        <v>57970632.848124132</v>
      </c>
      <c r="F23" s="33">
        <v>4447228.3595240284</v>
      </c>
      <c r="G23" s="48">
        <v>3052529.9752181675</v>
      </c>
      <c r="H23" s="33">
        <v>11675.001350439337</v>
      </c>
      <c r="I23" s="33">
        <v>42266578.775412552</v>
      </c>
      <c r="J23" s="48">
        <v>150038.64159916766</v>
      </c>
      <c r="K23" s="48">
        <v>51767.056521735343</v>
      </c>
      <c r="L23" s="48">
        <v>977581.57109808503</v>
      </c>
      <c r="M23" s="48">
        <v>211178.6457778264</v>
      </c>
      <c r="N23" s="33">
        <v>437659.6511923119</v>
      </c>
      <c r="O23" s="33">
        <v>1027445.2036386834</v>
      </c>
      <c r="P23" s="33">
        <v>377003.01047822944</v>
      </c>
      <c r="Q23" s="33">
        <v>534554.85778393399</v>
      </c>
      <c r="R23" s="48">
        <v>2946417.2200578148</v>
      </c>
      <c r="S23" s="33">
        <v>14812426.362823788</v>
      </c>
      <c r="T23" s="33">
        <v>689456.65476076375</v>
      </c>
      <c r="U23" s="48">
        <v>955619.66215503134</v>
      </c>
      <c r="V23" s="33">
        <v>5651177.8549998282</v>
      </c>
      <c r="W23" s="33">
        <v>0</v>
      </c>
      <c r="X23" s="33">
        <v>0</v>
      </c>
      <c r="Y23" s="33">
        <v>418280.07155933324</v>
      </c>
      <c r="Z23" s="33">
        <v>0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>
      <c r="A24" s="47">
        <f t="shared" si="0"/>
        <v>239558275.56523725</v>
      </c>
      <c r="B24" s="6">
        <v>2039</v>
      </c>
      <c r="C24" s="48">
        <v>76394341.313058466</v>
      </c>
      <c r="D24" s="33">
        <v>29086480.640109245</v>
      </c>
      <c r="E24" s="48">
        <v>57339673.385256633</v>
      </c>
      <c r="F24" s="33">
        <v>4405409.6113001276</v>
      </c>
      <c r="G24" s="48">
        <v>3082689.8413657839</v>
      </c>
      <c r="H24" s="33">
        <v>11726.099578544014</v>
      </c>
      <c r="I24" s="33">
        <v>39550830.427824348</v>
      </c>
      <c r="J24" s="48">
        <v>141842.43204056553</v>
      </c>
      <c r="K24" s="48">
        <v>52079.879645605179</v>
      </c>
      <c r="L24" s="48">
        <v>1037058.5935554689</v>
      </c>
      <c r="M24" s="48">
        <v>202080.33860577433</v>
      </c>
      <c r="N24" s="33">
        <v>443244.44468774076</v>
      </c>
      <c r="O24" s="33">
        <v>1027780.8443206082</v>
      </c>
      <c r="P24" s="33">
        <v>379509.48788267613</v>
      </c>
      <c r="Q24" s="33">
        <v>547229.03386505472</v>
      </c>
      <c r="R24" s="48">
        <v>2975727.4732849146</v>
      </c>
      <c r="S24" s="33">
        <v>15033188.768693779</v>
      </c>
      <c r="T24" s="33">
        <v>690001.57405075978</v>
      </c>
      <c r="U24" s="48">
        <v>958742.04496344342</v>
      </c>
      <c r="V24" s="33">
        <v>5776347.3316767002</v>
      </c>
      <c r="W24" s="33">
        <v>0</v>
      </c>
      <c r="X24" s="33">
        <v>0</v>
      </c>
      <c r="Y24" s="33">
        <v>422291.99947103916</v>
      </c>
      <c r="Z24" s="33">
        <v>0</v>
      </c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>
      <c r="A25" s="47">
        <f t="shared" si="0"/>
        <v>237977971.22532701</v>
      </c>
      <c r="B25" s="6">
        <v>2040</v>
      </c>
      <c r="C25" s="48">
        <v>78040377.500777304</v>
      </c>
      <c r="D25" s="33">
        <v>28571343.049533278</v>
      </c>
      <c r="E25" s="48">
        <v>56716686.751261085</v>
      </c>
      <c r="F25" s="33">
        <v>4369088.134772012</v>
      </c>
      <c r="G25" s="48">
        <v>3113808.6909827902</v>
      </c>
      <c r="H25" s="33">
        <v>11779.777708005326</v>
      </c>
      <c r="I25" s="33">
        <v>37047349.986570738</v>
      </c>
      <c r="J25" s="48">
        <v>134113.80952890505</v>
      </c>
      <c r="K25" s="48">
        <v>52347.587462125775</v>
      </c>
      <c r="L25" s="48">
        <v>1082421.8778648549</v>
      </c>
      <c r="M25" s="48">
        <v>191175.23849793186</v>
      </c>
      <c r="N25" s="33">
        <v>448617.77756763739</v>
      </c>
      <c r="O25" s="33">
        <v>1030041.7870879308</v>
      </c>
      <c r="P25" s="33">
        <v>382342.8272468322</v>
      </c>
      <c r="Q25" s="33">
        <v>560416.8766025916</v>
      </c>
      <c r="R25" s="48">
        <v>3002362.1357414071</v>
      </c>
      <c r="S25" s="33">
        <v>15242252.728005759</v>
      </c>
      <c r="T25" s="33">
        <v>690254.21844884986</v>
      </c>
      <c r="U25" s="48">
        <v>962123.86644422542</v>
      </c>
      <c r="V25" s="33">
        <v>5904503.7011601748</v>
      </c>
      <c r="W25" s="33">
        <v>0</v>
      </c>
      <c r="X25" s="33">
        <v>0</v>
      </c>
      <c r="Y25" s="33">
        <v>424562.90206257271</v>
      </c>
      <c r="Z25" s="33">
        <v>0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>
      <c r="A26" s="47">
        <f t="shared" si="0"/>
        <v>236473140.04644662</v>
      </c>
      <c r="B26" s="6">
        <v>2041</v>
      </c>
      <c r="C26" s="48">
        <v>79620235.469307303</v>
      </c>
      <c r="D26" s="33">
        <v>28143059.927403051</v>
      </c>
      <c r="E26" s="48">
        <v>56009170.950658709</v>
      </c>
      <c r="F26" s="33">
        <v>4320019.5609092936</v>
      </c>
      <c r="G26" s="48">
        <v>3134319.6533598867</v>
      </c>
      <c r="H26" s="33">
        <v>11848.5143294462</v>
      </c>
      <c r="I26" s="33">
        <v>34694968.500901669</v>
      </c>
      <c r="J26" s="48">
        <v>126608.32555402305</v>
      </c>
      <c r="K26" s="48">
        <v>52540.221635315917</v>
      </c>
      <c r="L26" s="48">
        <v>1134138.1903740498</v>
      </c>
      <c r="M26" s="48">
        <v>178603.75336401776</v>
      </c>
      <c r="N26" s="33">
        <v>453767.75196786335</v>
      </c>
      <c r="O26" s="33">
        <v>1031968.0056591113</v>
      </c>
      <c r="P26" s="33">
        <v>385766.05595494411</v>
      </c>
      <c r="Q26" s="33">
        <v>574002.36093629769</v>
      </c>
      <c r="R26" s="48">
        <v>3031526.7523849919</v>
      </c>
      <c r="S26" s="33">
        <v>15453118.554685935</v>
      </c>
      <c r="T26" s="33">
        <v>690576.21621111827</v>
      </c>
      <c r="U26" s="48">
        <v>966338.44775090541</v>
      </c>
      <c r="V26" s="33">
        <v>6037047.0694533624</v>
      </c>
      <c r="W26" s="33">
        <v>0</v>
      </c>
      <c r="X26" s="33">
        <v>0</v>
      </c>
      <c r="Y26" s="33">
        <v>423515.76364536566</v>
      </c>
      <c r="Z26" s="33">
        <v>0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>
      <c r="A27" s="47">
        <f t="shared" si="0"/>
        <v>235213917.88968915</v>
      </c>
      <c r="B27" s="6">
        <v>2042</v>
      </c>
      <c r="C27" s="48">
        <v>81143271.830963269</v>
      </c>
      <c r="D27" s="33">
        <v>27766064.262045339</v>
      </c>
      <c r="E27" s="48">
        <v>55325631.156737484</v>
      </c>
      <c r="F27" s="33">
        <v>4273910.2878534682</v>
      </c>
      <c r="G27" s="48">
        <v>3153527.8530672034</v>
      </c>
      <c r="H27" s="33">
        <v>11919.598604365037</v>
      </c>
      <c r="I27" s="33">
        <v>32554935.899930701</v>
      </c>
      <c r="J27" s="48">
        <v>119545.37612688317</v>
      </c>
      <c r="K27" s="48">
        <v>52719.759538974591</v>
      </c>
      <c r="L27" s="48">
        <v>1185313.9608342333</v>
      </c>
      <c r="M27" s="48">
        <v>165542.82424711518</v>
      </c>
      <c r="N27" s="33">
        <v>459422.88749063219</v>
      </c>
      <c r="O27" s="33">
        <v>1032219.3036573972</v>
      </c>
      <c r="P27" s="33">
        <v>388874.66583503573</v>
      </c>
      <c r="Q27" s="33">
        <v>585628.20895075775</v>
      </c>
      <c r="R27" s="48">
        <v>3065130.9546380849</v>
      </c>
      <c r="S27" s="33">
        <v>15672994.816297166</v>
      </c>
      <c r="T27" s="33">
        <v>691170.67361838615</v>
      </c>
      <c r="U27" s="48">
        <v>971330.85968548036</v>
      </c>
      <c r="V27" s="33">
        <v>6172647.3358532777</v>
      </c>
      <c r="W27" s="33">
        <v>0</v>
      </c>
      <c r="X27" s="33">
        <v>0</v>
      </c>
      <c r="Y27" s="33">
        <v>422115.37371392263</v>
      </c>
      <c r="Z27" s="33">
        <v>0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>
      <c r="A28" s="47">
        <f t="shared" si="0"/>
        <v>234302092.2160784</v>
      </c>
      <c r="B28" s="6">
        <v>2043</v>
      </c>
      <c r="C28" s="48">
        <v>82657305.838698104</v>
      </c>
      <c r="D28" s="33">
        <v>27478323.133857481</v>
      </c>
      <c r="E28" s="48">
        <v>54696460.248481296</v>
      </c>
      <c r="F28" s="33">
        <v>4233117.6052139541</v>
      </c>
      <c r="G28" s="48">
        <v>3174871.6340724751</v>
      </c>
      <c r="H28" s="33">
        <v>11987.875127560419</v>
      </c>
      <c r="I28" s="33">
        <v>30604824.509029832</v>
      </c>
      <c r="J28" s="48">
        <v>113010.71609287808</v>
      </c>
      <c r="K28" s="48">
        <v>52886.662741569315</v>
      </c>
      <c r="L28" s="48">
        <v>1236088.8392231192</v>
      </c>
      <c r="M28" s="48">
        <v>152662.41648671453</v>
      </c>
      <c r="N28" s="33">
        <v>465101.0342358576</v>
      </c>
      <c r="O28" s="33">
        <v>1036463.827135802</v>
      </c>
      <c r="P28" s="33">
        <v>392873.715154148</v>
      </c>
      <c r="Q28" s="33">
        <v>600712.98221118923</v>
      </c>
      <c r="R28" s="48">
        <v>3100344.6007340532</v>
      </c>
      <c r="S28" s="33">
        <v>15895629.396969981</v>
      </c>
      <c r="T28" s="33">
        <v>691675.96241456363</v>
      </c>
      <c r="U28" s="48">
        <v>976288.93144604773</v>
      </c>
      <c r="V28" s="33">
        <v>6309157.6711552134</v>
      </c>
      <c r="W28" s="33">
        <v>0</v>
      </c>
      <c r="X28" s="33">
        <v>0</v>
      </c>
      <c r="Y28" s="33">
        <v>422304.61559654877</v>
      </c>
      <c r="Z28" s="33">
        <v>0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>
      <c r="A29" s="47">
        <f t="shared" si="0"/>
        <v>233572603.72017258</v>
      </c>
      <c r="B29" s="6">
        <v>2044</v>
      </c>
      <c r="C29" s="48">
        <v>84115913.816460028</v>
      </c>
      <c r="D29" s="33">
        <v>27234401.462018225</v>
      </c>
      <c r="E29" s="48">
        <v>54105971.096148036</v>
      </c>
      <c r="F29" s="33">
        <v>4196679.314569761</v>
      </c>
      <c r="G29" s="48">
        <v>3196852.6648589745</v>
      </c>
      <c r="H29" s="33">
        <v>12058.625026927411</v>
      </c>
      <c r="I29" s="33">
        <v>28808093.384523734</v>
      </c>
      <c r="J29" s="48">
        <v>106878.76418904772</v>
      </c>
      <c r="K29" s="48">
        <v>53043.859561801823</v>
      </c>
      <c r="L29" s="48">
        <v>1285128.6092748232</v>
      </c>
      <c r="M29" s="48">
        <v>140525.24394407365</v>
      </c>
      <c r="N29" s="33">
        <v>471284.70308201108</v>
      </c>
      <c r="O29" s="33">
        <v>1041839.9826286419</v>
      </c>
      <c r="P29" s="33">
        <v>396738.12166043592</v>
      </c>
      <c r="Q29" s="33">
        <v>616317.13096957572</v>
      </c>
      <c r="R29" s="48">
        <v>3127652.5559246037</v>
      </c>
      <c r="S29" s="33">
        <v>16119350.65312168</v>
      </c>
      <c r="T29" s="33">
        <v>692443.80323228438</v>
      </c>
      <c r="U29" s="48">
        <v>980318.58382291906</v>
      </c>
      <c r="V29" s="33">
        <v>6449611.6383659067</v>
      </c>
      <c r="W29" s="33">
        <v>0</v>
      </c>
      <c r="X29" s="33">
        <v>0</v>
      </c>
      <c r="Y29" s="33">
        <v>421499.70678910508</v>
      </c>
      <c r="Z29" s="33">
        <v>0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>
      <c r="A30" s="47">
        <f t="shared" si="0"/>
        <v>233000629.36449713</v>
      </c>
      <c r="B30" s="6">
        <v>2045</v>
      </c>
      <c r="C30" s="48">
        <v>85521858.941362113</v>
      </c>
      <c r="D30" s="33">
        <v>27028129.79098478</v>
      </c>
      <c r="E30" s="48">
        <v>53562873.78745053</v>
      </c>
      <c r="F30" s="33">
        <v>4164442.1257946803</v>
      </c>
      <c r="G30" s="48">
        <v>3216394.0838230262</v>
      </c>
      <c r="H30" s="33">
        <v>12126.766698196765</v>
      </c>
      <c r="I30" s="33">
        <v>27127922.821997173</v>
      </c>
      <c r="J30" s="48">
        <v>101069.31991785942</v>
      </c>
      <c r="K30" s="48">
        <v>53197.566912787443</v>
      </c>
      <c r="L30" s="48">
        <v>1332672.1176747198</v>
      </c>
      <c r="M30" s="48">
        <v>129518.27020848895</v>
      </c>
      <c r="N30" s="33">
        <v>477407.93608635699</v>
      </c>
      <c r="O30" s="33">
        <v>1045573.669374445</v>
      </c>
      <c r="P30" s="33">
        <v>400485.51013058389</v>
      </c>
      <c r="Q30" s="33">
        <v>628786.80555760232</v>
      </c>
      <c r="R30" s="48">
        <v>3157834.1493333899</v>
      </c>
      <c r="S30" s="33">
        <v>16350105.145845186</v>
      </c>
      <c r="T30" s="33">
        <v>693736.74809309165</v>
      </c>
      <c r="U30" s="48">
        <v>984262.62845937954</v>
      </c>
      <c r="V30" s="33">
        <v>6591372.3711794717</v>
      </c>
      <c r="W30" s="33">
        <v>0</v>
      </c>
      <c r="X30" s="33">
        <v>0</v>
      </c>
      <c r="Y30" s="33">
        <v>420858.80761327414</v>
      </c>
      <c r="Z30" s="33">
        <v>0</v>
      </c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>
      <c r="A31" s="47">
        <f t="shared" si="0"/>
        <v>232653896.69887581</v>
      </c>
      <c r="B31" s="6">
        <v>2046</v>
      </c>
      <c r="C31" s="48">
        <v>86928896.847164422</v>
      </c>
      <c r="D31" s="33">
        <v>26867613.694893334</v>
      </c>
      <c r="E31" s="48">
        <v>53097923.27977562</v>
      </c>
      <c r="F31" s="33">
        <v>4134909.2662887862</v>
      </c>
      <c r="G31" s="48">
        <v>3237271.0981899723</v>
      </c>
      <c r="H31" s="33">
        <v>12197.718220860461</v>
      </c>
      <c r="I31" s="33">
        <v>25544990.850203279</v>
      </c>
      <c r="J31" s="48">
        <v>95729.203130106413</v>
      </c>
      <c r="K31" s="48">
        <v>53354.374652166698</v>
      </c>
      <c r="L31" s="48">
        <v>1379343.4980367064</v>
      </c>
      <c r="M31" s="48">
        <v>119882.10930823139</v>
      </c>
      <c r="N31" s="33">
        <v>483145.34180209378</v>
      </c>
      <c r="O31" s="33">
        <v>1050036.5310445891</v>
      </c>
      <c r="P31" s="33">
        <v>404472.81036876893</v>
      </c>
      <c r="Q31" s="33">
        <v>640543.88041406963</v>
      </c>
      <c r="R31" s="48">
        <v>3184702.2133440743</v>
      </c>
      <c r="S31" s="33">
        <v>16581439.339120768</v>
      </c>
      <c r="T31" s="33">
        <v>695163.44587053347</v>
      </c>
      <c r="U31" s="48">
        <v>988172.8560120652</v>
      </c>
      <c r="V31" s="33">
        <v>6734463.2046959614</v>
      </c>
      <c r="W31" s="33">
        <v>0</v>
      </c>
      <c r="X31" s="33">
        <v>0</v>
      </c>
      <c r="Y31" s="33">
        <v>419645.13633935532</v>
      </c>
      <c r="Z31" s="33">
        <v>0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>
      <c r="A32" s="47">
        <f t="shared" si="0"/>
        <v>232342444.64064097</v>
      </c>
      <c r="B32" s="6">
        <v>2047</v>
      </c>
      <c r="C32" s="48">
        <v>88254246.064312652</v>
      </c>
      <c r="D32" s="33">
        <v>26737360.689706057</v>
      </c>
      <c r="E32" s="48">
        <v>52680086.351139262</v>
      </c>
      <c r="F32" s="33">
        <v>4105073.283971543</v>
      </c>
      <c r="G32" s="48">
        <v>3256691.8699017763</v>
      </c>
      <c r="H32" s="33">
        <v>12266.237888865056</v>
      </c>
      <c r="I32" s="33">
        <v>24017852.948183358</v>
      </c>
      <c r="J32" s="48">
        <v>90597.063886594522</v>
      </c>
      <c r="K32" s="48">
        <v>53523.542088653165</v>
      </c>
      <c r="L32" s="48">
        <v>1424596.199663019</v>
      </c>
      <c r="M32" s="48">
        <v>111517.56272898323</v>
      </c>
      <c r="N32" s="33">
        <v>489188.33024013136</v>
      </c>
      <c r="O32" s="33">
        <v>1052612.8474010809</v>
      </c>
      <c r="P32" s="33">
        <v>407994.52936456027</v>
      </c>
      <c r="Q32" s="33">
        <v>649903.40189438511</v>
      </c>
      <c r="R32" s="48">
        <v>3211499.6174388328</v>
      </c>
      <c r="S32" s="33">
        <v>16797839.253270376</v>
      </c>
      <c r="T32" s="33">
        <v>695861.93332407309</v>
      </c>
      <c r="U32" s="48">
        <v>992318.75697073305</v>
      </c>
      <c r="V32" s="33">
        <v>6880984.2979200669</v>
      </c>
      <c r="W32" s="33">
        <v>0</v>
      </c>
      <c r="X32" s="33">
        <v>0</v>
      </c>
      <c r="Y32" s="33">
        <v>420429.85934598366</v>
      </c>
      <c r="Z32" s="33">
        <v>0</v>
      </c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>
      <c r="A33" s="47">
        <f t="shared" si="0"/>
        <v>232129652.4510313</v>
      </c>
      <c r="B33" s="6">
        <v>2048</v>
      </c>
      <c r="C33" s="48">
        <v>89534655.626624525</v>
      </c>
      <c r="D33" s="33">
        <v>26637546.24607978</v>
      </c>
      <c r="E33" s="48">
        <v>52330499.654676683</v>
      </c>
      <c r="F33" s="33">
        <v>4078048.8710501809</v>
      </c>
      <c r="G33" s="48">
        <v>3276354.9727668692</v>
      </c>
      <c r="H33" s="33">
        <v>12337.771306247419</v>
      </c>
      <c r="I33" s="33">
        <v>22538781.319239829</v>
      </c>
      <c r="J33" s="48">
        <v>85679.894956225777</v>
      </c>
      <c r="K33" s="48">
        <v>53713.316153575317</v>
      </c>
      <c r="L33" s="48">
        <v>1468885.3467183451</v>
      </c>
      <c r="M33" s="48">
        <v>104213.13007290859</v>
      </c>
      <c r="N33" s="33">
        <v>494837.85495660431</v>
      </c>
      <c r="O33" s="33">
        <v>1055160.8895066627</v>
      </c>
      <c r="P33" s="33">
        <v>411378.67369040375</v>
      </c>
      <c r="Q33" s="33">
        <v>656843.42478355602</v>
      </c>
      <c r="R33" s="48">
        <v>3238843.1992087909</v>
      </c>
      <c r="S33" s="33">
        <v>17008292.397166986</v>
      </c>
      <c r="T33" s="33">
        <v>696555.46696588746</v>
      </c>
      <c r="U33" s="48">
        <v>996753.16817247309</v>
      </c>
      <c r="V33" s="33">
        <v>7030118.9223499168</v>
      </c>
      <c r="W33" s="33">
        <v>0</v>
      </c>
      <c r="X33" s="33">
        <v>0</v>
      </c>
      <c r="Y33" s="33">
        <v>420152.30458479637</v>
      </c>
      <c r="Z33" s="33">
        <v>0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>
      <c r="A34" s="47">
        <f t="shared" si="0"/>
        <v>232131805.78989395</v>
      </c>
      <c r="B34" s="6">
        <v>2049</v>
      </c>
      <c r="C34" s="48">
        <v>90805215.130554661</v>
      </c>
      <c r="D34" s="33">
        <v>26591409.527845133</v>
      </c>
      <c r="E34" s="48">
        <v>52078793.556605063</v>
      </c>
      <c r="F34" s="33">
        <v>4058878.7496120185</v>
      </c>
      <c r="G34" s="48">
        <v>3296615.3109903536</v>
      </c>
      <c r="H34" s="33">
        <v>12406.984725159766</v>
      </c>
      <c r="I34" s="33">
        <v>21102459.258636054</v>
      </c>
      <c r="J34" s="48">
        <v>81030.785744892128</v>
      </c>
      <c r="K34" s="48">
        <v>53925.179831467496</v>
      </c>
      <c r="L34" s="48">
        <v>1513656.528938008</v>
      </c>
      <c r="M34" s="48">
        <v>97685.017778778798</v>
      </c>
      <c r="N34" s="33">
        <v>500962.51684666215</v>
      </c>
      <c r="O34" s="33">
        <v>1059791.693463142</v>
      </c>
      <c r="P34" s="33">
        <v>415249.07194440981</v>
      </c>
      <c r="Q34" s="33">
        <v>665782.46519430878</v>
      </c>
      <c r="R34" s="48">
        <v>3266585.9457631572</v>
      </c>
      <c r="S34" s="33">
        <v>17228890.817200232</v>
      </c>
      <c r="T34" s="33">
        <v>697526.41406442376</v>
      </c>
      <c r="U34" s="48">
        <v>1001835.9333605317</v>
      </c>
      <c r="V34" s="33">
        <v>7182357.1150866589</v>
      </c>
      <c r="W34" s="33">
        <v>0</v>
      </c>
      <c r="X34" s="33">
        <v>0</v>
      </c>
      <c r="Y34" s="33">
        <v>420747.78570879868</v>
      </c>
      <c r="Z34" s="33">
        <v>0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>
      <c r="A35" s="47">
        <f t="shared" si="0"/>
        <v>232290011.28407326</v>
      </c>
      <c r="B35" s="6">
        <v>2050</v>
      </c>
      <c r="C35" s="48">
        <v>92059122.058139846</v>
      </c>
      <c r="D35" s="33">
        <v>26588211.694869898</v>
      </c>
      <c r="E35" s="48">
        <v>51906222.483941101</v>
      </c>
      <c r="F35" s="33">
        <v>4046051.5981968269</v>
      </c>
      <c r="G35" s="48">
        <v>3318618.3909163428</v>
      </c>
      <c r="H35" s="33">
        <v>12479.358254054629</v>
      </c>
      <c r="I35" s="33">
        <v>19701355.7522064</v>
      </c>
      <c r="J35" s="48">
        <v>76616.857675946943</v>
      </c>
      <c r="K35" s="48">
        <v>54158.226091262142</v>
      </c>
      <c r="L35" s="48">
        <v>1558263.6605501366</v>
      </c>
      <c r="M35" s="48">
        <v>91669.332354782498</v>
      </c>
      <c r="N35" s="33">
        <v>507168.52654645097</v>
      </c>
      <c r="O35" s="33">
        <v>1065150.104108335</v>
      </c>
      <c r="P35" s="33">
        <v>419218.3957343559</v>
      </c>
      <c r="Q35" s="33">
        <v>675254.5641594514</v>
      </c>
      <c r="R35" s="48">
        <v>3298055.7741100378</v>
      </c>
      <c r="S35" s="33">
        <v>17448048.68438137</v>
      </c>
      <c r="T35" s="33">
        <v>698601.39120923146</v>
      </c>
      <c r="U35" s="48">
        <v>1006186.8668837906</v>
      </c>
      <c r="V35" s="33">
        <v>7337442.1900296919</v>
      </c>
      <c r="W35" s="33">
        <v>0</v>
      </c>
      <c r="X35" s="33">
        <v>0</v>
      </c>
      <c r="Y35" s="33">
        <v>422115.37371392263</v>
      </c>
      <c r="Z35" s="33">
        <v>0</v>
      </c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>
      <c r="A36" s="47"/>
      <c r="C36" s="49">
        <v>0</v>
      </c>
      <c r="D36" s="32">
        <v>1</v>
      </c>
      <c r="E36" s="49">
        <v>0</v>
      </c>
      <c r="F36" s="32">
        <v>1</v>
      </c>
      <c r="G36" s="49">
        <v>0</v>
      </c>
      <c r="H36" s="32">
        <v>1</v>
      </c>
      <c r="I36" s="32">
        <v>1</v>
      </c>
      <c r="J36" s="49">
        <v>0</v>
      </c>
      <c r="K36" s="49">
        <v>0</v>
      </c>
      <c r="L36" s="49">
        <v>0</v>
      </c>
      <c r="M36" s="49">
        <v>0</v>
      </c>
      <c r="N36" s="32">
        <v>1</v>
      </c>
      <c r="O36" s="32">
        <v>1</v>
      </c>
      <c r="P36" s="32">
        <v>1</v>
      </c>
      <c r="Q36" s="32">
        <v>1</v>
      </c>
      <c r="R36" s="49">
        <v>0</v>
      </c>
      <c r="S36" s="32">
        <v>1</v>
      </c>
      <c r="T36" s="32">
        <v>1</v>
      </c>
      <c r="U36" s="49">
        <v>0</v>
      </c>
      <c r="V36" s="32">
        <v>1</v>
      </c>
      <c r="W36" s="32">
        <v>1</v>
      </c>
      <c r="X36" s="32">
        <v>1</v>
      </c>
      <c r="Y36" s="32">
        <v>1</v>
      </c>
      <c r="Z36" s="32">
        <v>1</v>
      </c>
    </row>
    <row r="37" spans="1:68">
      <c r="A37" t="s">
        <v>348</v>
      </c>
      <c r="B37" s="4" t="s">
        <v>347</v>
      </c>
      <c r="C37" s="49">
        <f>661.7913/3.4121633128</f>
        <v>193.95065222037633</v>
      </c>
      <c r="D37" s="32">
        <v>73.16</v>
      </c>
      <c r="E37" s="49">
        <v>53.07</v>
      </c>
      <c r="F37" s="32">
        <v>64.010000000000005</v>
      </c>
      <c r="G37" s="49">
        <v>0</v>
      </c>
      <c r="H37" s="32">
        <v>72.3</v>
      </c>
      <c r="I37" s="32">
        <v>71.3</v>
      </c>
      <c r="J37" s="49">
        <v>53.07</v>
      </c>
      <c r="K37" s="49">
        <v>0</v>
      </c>
      <c r="L37" s="49">
        <v>53.07</v>
      </c>
      <c r="M37" s="49">
        <v>0</v>
      </c>
      <c r="N37" s="32">
        <v>78.790000000000006</v>
      </c>
      <c r="O37" s="32">
        <v>95.35</v>
      </c>
      <c r="P37" s="32">
        <v>72.62</v>
      </c>
      <c r="Q37" s="32">
        <v>102.1</v>
      </c>
      <c r="R37" s="49">
        <v>0</v>
      </c>
      <c r="S37" s="32">
        <v>70.900000000000006</v>
      </c>
      <c r="T37" s="32">
        <v>74.209999999999994</v>
      </c>
      <c r="U37" s="49">
        <v>0</v>
      </c>
      <c r="V37" s="32">
        <v>75.61</v>
      </c>
      <c r="W37" s="32">
        <v>71.03</v>
      </c>
      <c r="X37" s="32">
        <v>64.010000000000005</v>
      </c>
      <c r="Y37" s="32">
        <v>53.07</v>
      </c>
      <c r="Z37" s="32">
        <v>114.12</v>
      </c>
    </row>
    <row r="38" spans="1:68">
      <c r="B38" s="4" t="s">
        <v>349</v>
      </c>
      <c r="C38" s="49">
        <f>C37*3.4121633128/1000</f>
        <v>0.66179129999999997</v>
      </c>
      <c r="D38" s="32">
        <f t="shared" ref="D38:Z38" si="1">D37*3.4121633128/1000</f>
        <v>0.249633867964448</v>
      </c>
      <c r="E38" s="49">
        <f t="shared" si="1"/>
        <v>0.18108350701029602</v>
      </c>
      <c r="F38" s="32">
        <f t="shared" si="1"/>
        <v>0.21841257365232802</v>
      </c>
      <c r="G38" s="49">
        <f t="shared" si="1"/>
        <v>0</v>
      </c>
      <c r="H38" s="32">
        <f t="shared" si="1"/>
        <v>0.24669940751544001</v>
      </c>
      <c r="I38" s="32">
        <f t="shared" si="1"/>
        <v>0.24328724420264</v>
      </c>
      <c r="J38" s="49">
        <f t="shared" si="1"/>
        <v>0.18108350701029602</v>
      </c>
      <c r="K38" s="49">
        <f t="shared" si="1"/>
        <v>0</v>
      </c>
      <c r="L38" s="49">
        <f t="shared" si="1"/>
        <v>0.18108350701029602</v>
      </c>
      <c r="M38" s="49">
        <f t="shared" si="1"/>
        <v>0</v>
      </c>
      <c r="N38" s="32">
        <f t="shared" si="1"/>
        <v>0.26884434741551205</v>
      </c>
      <c r="O38" s="32">
        <f t="shared" si="1"/>
        <v>0.32534977187547998</v>
      </c>
      <c r="P38" s="32">
        <f t="shared" si="1"/>
        <v>0.24779129977553604</v>
      </c>
      <c r="Q38" s="32">
        <f t="shared" si="1"/>
        <v>0.34838187423688</v>
      </c>
      <c r="R38" s="49">
        <f t="shared" si="1"/>
        <v>0</v>
      </c>
      <c r="S38" s="32">
        <f t="shared" si="1"/>
        <v>0.24192237887752002</v>
      </c>
      <c r="T38" s="32">
        <f t="shared" si="1"/>
        <v>0.25321663944288797</v>
      </c>
      <c r="U38" s="49">
        <f t="shared" si="1"/>
        <v>0</v>
      </c>
      <c r="V38" s="32">
        <f t="shared" si="1"/>
        <v>0.25799366808080798</v>
      </c>
      <c r="W38" s="32">
        <f t="shared" si="1"/>
        <v>0.24236596010818404</v>
      </c>
      <c r="X38" s="32">
        <f t="shared" si="1"/>
        <v>0.21841257365232802</v>
      </c>
      <c r="Y38" s="32">
        <f t="shared" si="1"/>
        <v>0.18108350701029602</v>
      </c>
      <c r="Z38" s="32">
        <f t="shared" si="1"/>
        <v>0.38939607725673603</v>
      </c>
    </row>
    <row r="39" spans="1:68" ht="20" thickBot="1"/>
    <row r="40" spans="1:68">
      <c r="B40" s="10">
        <v>2017</v>
      </c>
      <c r="C40" s="11">
        <f t="shared" ref="C40:Z40" si="2">C38</f>
        <v>0.66179129999999997</v>
      </c>
      <c r="D40" s="12">
        <f t="shared" si="2"/>
        <v>0.249633867964448</v>
      </c>
      <c r="E40" s="11">
        <f t="shared" si="2"/>
        <v>0.18108350701029602</v>
      </c>
      <c r="F40" s="12">
        <f t="shared" si="2"/>
        <v>0.21841257365232802</v>
      </c>
      <c r="G40" s="11">
        <f t="shared" si="2"/>
        <v>0</v>
      </c>
      <c r="H40" s="12">
        <f t="shared" si="2"/>
        <v>0.24669940751544001</v>
      </c>
      <c r="I40" s="12">
        <f t="shared" si="2"/>
        <v>0.24328724420264</v>
      </c>
      <c r="J40" s="11">
        <f t="shared" si="2"/>
        <v>0.18108350701029602</v>
      </c>
      <c r="K40" s="11">
        <f t="shared" si="2"/>
        <v>0</v>
      </c>
      <c r="L40" s="11">
        <f t="shared" si="2"/>
        <v>0.18108350701029602</v>
      </c>
      <c r="M40" s="11">
        <f t="shared" si="2"/>
        <v>0</v>
      </c>
      <c r="N40" s="12">
        <f t="shared" si="2"/>
        <v>0.26884434741551205</v>
      </c>
      <c r="O40" s="12">
        <f t="shared" si="2"/>
        <v>0.32534977187547998</v>
      </c>
      <c r="P40" s="12">
        <f t="shared" si="2"/>
        <v>0.24779129977553604</v>
      </c>
      <c r="Q40" s="12">
        <f t="shared" si="2"/>
        <v>0.34838187423688</v>
      </c>
      <c r="R40" s="11">
        <f t="shared" si="2"/>
        <v>0</v>
      </c>
      <c r="S40" s="12">
        <f t="shared" si="2"/>
        <v>0.24192237887752002</v>
      </c>
      <c r="T40" s="12">
        <f t="shared" si="2"/>
        <v>0.25321663944288797</v>
      </c>
      <c r="U40" s="11">
        <f t="shared" si="2"/>
        <v>0</v>
      </c>
      <c r="V40" s="12">
        <f t="shared" si="2"/>
        <v>0.25799366808080798</v>
      </c>
      <c r="W40" s="12">
        <f t="shared" si="2"/>
        <v>0.24236596010818404</v>
      </c>
      <c r="X40" s="12">
        <f t="shared" si="2"/>
        <v>0.21841257365232802</v>
      </c>
      <c r="Y40" s="12">
        <f t="shared" si="2"/>
        <v>0.18108350701029602</v>
      </c>
      <c r="Z40" s="13">
        <f t="shared" si="2"/>
        <v>0.38939607725673603</v>
      </c>
    </row>
    <row r="41" spans="1:68">
      <c r="B41" s="14">
        <v>2018</v>
      </c>
      <c r="C41" s="15">
        <f>(C$53-C$40)/($B$53-$B$40)*($B41-$B$40)+C$40</f>
        <v>0.62106568153846153</v>
      </c>
      <c r="D41" s="25">
        <f>(D$73-D$40)/($B$73-$B$40)*($B41-$B$40)+D$40</f>
        <v>0.249633867964448</v>
      </c>
      <c r="E41" s="15">
        <f>(E$53-E$40)/($B$53-$B$40)*($B41-$B$40)+E$40</f>
        <v>0.16993990657889319</v>
      </c>
      <c r="F41" s="25">
        <f>(F$73-F$40)/($B$73-$B$40)*($B41-$B$40)+F$40</f>
        <v>0.21841257365232802</v>
      </c>
      <c r="G41" s="15">
        <f>(G$53-G$40)/($B$53-$B$40)*($B41-$B$40)+G$40</f>
        <v>0</v>
      </c>
      <c r="H41" s="25">
        <f>(H$73-H$40)/($B$73-$B$40)*($B41-$B$40)+H$40</f>
        <v>0.24669940751544001</v>
      </c>
      <c r="I41" s="25">
        <f>(I$73-I$40)/($B$73-$B$40)*($B41-$B$40)+I$40</f>
        <v>0.24328724420264</v>
      </c>
      <c r="J41" s="15">
        <f>(J$53-J$40)/($B$53-$B$40)*($B41-$B$40)+J$40</f>
        <v>0.16993990657889319</v>
      </c>
      <c r="K41" s="15">
        <f>(K$53-K$40)/($B$53-$B$40)*($B41-$B$40)+K$40</f>
        <v>0</v>
      </c>
      <c r="L41" s="15">
        <f>(L$53-L$40)/($B$53-$B$40)*($B41-$B$40)+L$40</f>
        <v>0.16993990657889319</v>
      </c>
      <c r="M41" s="15">
        <f>(M$53-M$40)/($B$53-$B$40)*($B41-$B$40)+M$40</f>
        <v>0</v>
      </c>
      <c r="N41" s="25">
        <f>(N$73-N$40)/($B$73-$B$40)*($B41-$B$40)+N$40</f>
        <v>0.26884434741551205</v>
      </c>
      <c r="O41" s="25">
        <f>(O$73-O$40)/($B$73-$B$40)*($B41-$B$40)+O$40</f>
        <v>0.32534977187547998</v>
      </c>
      <c r="P41" s="25">
        <f>(P$73-P$40)/($B$73-$B$40)*($B41-$B$40)+P$40</f>
        <v>0.24779129977553604</v>
      </c>
      <c r="Q41" s="25">
        <f>(Q$73-Q$40)/($B$73-$B$40)*($B41-$B$40)+Q$40</f>
        <v>0.34838187423688</v>
      </c>
      <c r="R41" s="15">
        <f>(R$53-R$40)/($B$53-$B$40)*($B41-$B$40)+R$40</f>
        <v>0</v>
      </c>
      <c r="S41" s="25">
        <f>(S$73-S$40)/($B$73-$B$40)*($B41-$B$40)+S$40</f>
        <v>0.24192237887752002</v>
      </c>
      <c r="T41" s="25">
        <f>(T$73-T$40)/($B$73-$B$40)*($B41-$B$40)+T$40</f>
        <v>0.25321663944288797</v>
      </c>
      <c r="U41" s="15">
        <f>(U$53-U$40)/($B$53-$B$40)*($B41-$B$40)+U$40</f>
        <v>0</v>
      </c>
      <c r="V41" s="25">
        <f>(V$73-V$40)/($B$73-$B$40)*($B41-$B$40)+V$40</f>
        <v>0.25799366808080798</v>
      </c>
      <c r="W41" s="25">
        <f>(W$73-W$40)/($B$73-$B$40)*($B41-$B$40)+W$40</f>
        <v>0.24236596010818404</v>
      </c>
      <c r="X41" s="25">
        <f>(X$73-X$40)/($B$73-$B$40)*($B41-$B$40)+X$40</f>
        <v>0.21841257365232802</v>
      </c>
      <c r="Y41" s="25">
        <f>(Y$73-Y$40)/($B$73-$B$40)*($B41-$B$40)+Y$40</f>
        <v>0.18108350701029602</v>
      </c>
      <c r="Z41" s="25">
        <f>(Z$73-Z$40)/($B$73-$B$40)*($B41-$B$40)+Z$40</f>
        <v>0.38939607725673603</v>
      </c>
    </row>
    <row r="42" spans="1:68">
      <c r="B42" s="14">
        <v>2019</v>
      </c>
      <c r="C42" s="15">
        <f t="shared" ref="C42:G52" si="3">(C$53-C$40)/($B$53-$B$40)*($B42-$B$40)+C$40</f>
        <v>0.5803400630769231</v>
      </c>
      <c r="D42" s="25">
        <f t="shared" ref="D42:H72" si="4">(D$73-D$40)/($B$73-$B$40)*($B42-$B$40)+D$40</f>
        <v>0.249633867964448</v>
      </c>
      <c r="E42" s="15">
        <f t="shared" si="3"/>
        <v>0.15879630614749035</v>
      </c>
      <c r="F42" s="25">
        <f t="shared" si="4"/>
        <v>0.21841257365232802</v>
      </c>
      <c r="G42" s="15">
        <f t="shared" si="3"/>
        <v>0</v>
      </c>
      <c r="H42" s="25">
        <f t="shared" si="4"/>
        <v>0.24669940751544001</v>
      </c>
      <c r="I42" s="25">
        <f t="shared" ref="I42:I72" si="5">(I$73-I$40)/($B$73-$B$40)*($B42-$B$40)+I$40</f>
        <v>0.24328724420264</v>
      </c>
      <c r="J42" s="15">
        <f t="shared" ref="J42:M52" si="6">(J$53-J$40)/($B$53-$B$40)*($B42-$B$40)+J$40</f>
        <v>0.15879630614749035</v>
      </c>
      <c r="K42" s="15">
        <f t="shared" si="6"/>
        <v>0</v>
      </c>
      <c r="L42" s="15">
        <f t="shared" si="6"/>
        <v>0.15879630614749035</v>
      </c>
      <c r="M42" s="15">
        <f t="shared" si="6"/>
        <v>0</v>
      </c>
      <c r="N42" s="25">
        <f t="shared" ref="N42:N72" si="7">(N$73-N$40)/($B$73-$B$40)*($B42-$B$40)+N$40</f>
        <v>0.26884434741551205</v>
      </c>
      <c r="O42" s="25">
        <f t="shared" ref="O42:O72" si="8">(O$73-O$40)/($B$73-$B$40)*($B42-$B$40)+O$40</f>
        <v>0.32534977187547998</v>
      </c>
      <c r="P42" s="25">
        <f t="shared" ref="P42:Z72" si="9">(P$73-P$40)/($B$73-$B$40)*($B42-$B$40)+P$40</f>
        <v>0.24779129977553604</v>
      </c>
      <c r="Q42" s="25">
        <f t="shared" si="9"/>
        <v>0.34838187423688</v>
      </c>
      <c r="R42" s="15">
        <f t="shared" ref="R42:R52" si="10">(R$53-R$40)/($B$53-$B$40)*($B42-$B$40)+R$40</f>
        <v>0</v>
      </c>
      <c r="S42" s="25">
        <f t="shared" si="9"/>
        <v>0.24192237887752002</v>
      </c>
      <c r="T42" s="25">
        <f t="shared" si="9"/>
        <v>0.25321663944288797</v>
      </c>
      <c r="U42" s="15">
        <f t="shared" ref="U42:U52" si="11">(U$53-U$40)/($B$53-$B$40)*($B42-$B$40)+U$40</f>
        <v>0</v>
      </c>
      <c r="V42" s="25">
        <f t="shared" si="9"/>
        <v>0.25799366808080798</v>
      </c>
      <c r="W42" s="25">
        <f t="shared" si="9"/>
        <v>0.24236596010818404</v>
      </c>
      <c r="X42" s="25">
        <f t="shared" si="9"/>
        <v>0.21841257365232802</v>
      </c>
      <c r="Y42" s="25">
        <f t="shared" si="9"/>
        <v>0.18108350701029602</v>
      </c>
      <c r="Z42" s="25">
        <f t="shared" si="9"/>
        <v>0.38939607725673603</v>
      </c>
    </row>
    <row r="43" spans="1:68">
      <c r="B43" s="14">
        <v>2020</v>
      </c>
      <c r="C43" s="15">
        <f t="shared" si="3"/>
        <v>0.53961444461538455</v>
      </c>
      <c r="D43" s="25">
        <f t="shared" si="4"/>
        <v>0.249633867964448</v>
      </c>
      <c r="E43" s="15">
        <f t="shared" si="3"/>
        <v>0.14765270571608752</v>
      </c>
      <c r="F43" s="25">
        <f t="shared" si="4"/>
        <v>0.21841257365232802</v>
      </c>
      <c r="G43" s="15">
        <f t="shared" si="3"/>
        <v>0</v>
      </c>
      <c r="H43" s="25">
        <f t="shared" si="4"/>
        <v>0.24669940751544001</v>
      </c>
      <c r="I43" s="25">
        <f t="shared" si="5"/>
        <v>0.24328724420264</v>
      </c>
      <c r="J43" s="15">
        <f t="shared" si="6"/>
        <v>0.14765270571608752</v>
      </c>
      <c r="K43" s="15">
        <f t="shared" si="6"/>
        <v>0</v>
      </c>
      <c r="L43" s="15">
        <f t="shared" si="6"/>
        <v>0.14765270571608752</v>
      </c>
      <c r="M43" s="15">
        <f t="shared" si="6"/>
        <v>0</v>
      </c>
      <c r="N43" s="25">
        <f t="shared" si="7"/>
        <v>0.26884434741551205</v>
      </c>
      <c r="O43" s="25">
        <f t="shared" si="8"/>
        <v>0.32534977187547998</v>
      </c>
      <c r="P43" s="25">
        <f t="shared" si="9"/>
        <v>0.24779129977553604</v>
      </c>
      <c r="Q43" s="25">
        <f t="shared" si="9"/>
        <v>0.34838187423688</v>
      </c>
      <c r="R43" s="15">
        <f t="shared" si="10"/>
        <v>0</v>
      </c>
      <c r="S43" s="25">
        <f t="shared" si="9"/>
        <v>0.24192237887752002</v>
      </c>
      <c r="T43" s="25">
        <f t="shared" si="9"/>
        <v>0.25321663944288797</v>
      </c>
      <c r="U43" s="15">
        <f t="shared" si="11"/>
        <v>0</v>
      </c>
      <c r="V43" s="25">
        <f t="shared" si="9"/>
        <v>0.25799366808080798</v>
      </c>
      <c r="W43" s="25">
        <f t="shared" si="9"/>
        <v>0.24236596010818404</v>
      </c>
      <c r="X43" s="25">
        <f t="shared" si="9"/>
        <v>0.21841257365232802</v>
      </c>
      <c r="Y43" s="25">
        <f t="shared" si="9"/>
        <v>0.18108350701029602</v>
      </c>
      <c r="Z43" s="25">
        <f t="shared" si="9"/>
        <v>0.38939607725673603</v>
      </c>
    </row>
    <row r="44" spans="1:68">
      <c r="B44" s="14">
        <v>2021</v>
      </c>
      <c r="C44" s="15">
        <f t="shared" si="3"/>
        <v>0.49888882615384611</v>
      </c>
      <c r="D44" s="25">
        <f t="shared" si="4"/>
        <v>0.249633867964448</v>
      </c>
      <c r="E44" s="15">
        <f t="shared" si="3"/>
        <v>0.13650910528468468</v>
      </c>
      <c r="F44" s="25">
        <f t="shared" si="4"/>
        <v>0.21841257365232802</v>
      </c>
      <c r="G44" s="15">
        <f t="shared" si="3"/>
        <v>0</v>
      </c>
      <c r="H44" s="25">
        <f t="shared" si="4"/>
        <v>0.24669940751544001</v>
      </c>
      <c r="I44" s="25">
        <f t="shared" si="5"/>
        <v>0.24328724420264</v>
      </c>
      <c r="J44" s="15">
        <f t="shared" si="6"/>
        <v>0.13650910528468468</v>
      </c>
      <c r="K44" s="15">
        <f t="shared" si="6"/>
        <v>0</v>
      </c>
      <c r="L44" s="15">
        <f t="shared" si="6"/>
        <v>0.13650910528468468</v>
      </c>
      <c r="M44" s="15">
        <f t="shared" si="6"/>
        <v>0</v>
      </c>
      <c r="N44" s="25">
        <f t="shared" si="7"/>
        <v>0.26884434741551205</v>
      </c>
      <c r="O44" s="25">
        <f t="shared" si="8"/>
        <v>0.32534977187547998</v>
      </c>
      <c r="P44" s="25">
        <f t="shared" si="9"/>
        <v>0.24779129977553604</v>
      </c>
      <c r="Q44" s="25">
        <f t="shared" si="9"/>
        <v>0.34838187423688</v>
      </c>
      <c r="R44" s="15">
        <f t="shared" si="10"/>
        <v>0</v>
      </c>
      <c r="S44" s="25">
        <f t="shared" si="9"/>
        <v>0.24192237887752002</v>
      </c>
      <c r="T44" s="25">
        <f t="shared" si="9"/>
        <v>0.25321663944288797</v>
      </c>
      <c r="U44" s="15">
        <f t="shared" si="11"/>
        <v>0</v>
      </c>
      <c r="V44" s="25">
        <f t="shared" si="9"/>
        <v>0.25799366808080798</v>
      </c>
      <c r="W44" s="25">
        <f t="shared" si="9"/>
        <v>0.24236596010818404</v>
      </c>
      <c r="X44" s="25">
        <f t="shared" si="9"/>
        <v>0.21841257365232802</v>
      </c>
      <c r="Y44" s="25">
        <f t="shared" si="9"/>
        <v>0.18108350701029602</v>
      </c>
      <c r="Z44" s="25">
        <f t="shared" si="9"/>
        <v>0.38939607725673603</v>
      </c>
    </row>
    <row r="45" spans="1:68">
      <c r="B45" s="14">
        <v>2022</v>
      </c>
      <c r="C45" s="15">
        <f t="shared" si="3"/>
        <v>0.45816320769230767</v>
      </c>
      <c r="D45" s="25">
        <f t="shared" si="4"/>
        <v>0.249633867964448</v>
      </c>
      <c r="E45" s="15">
        <f t="shared" si="3"/>
        <v>0.12536550485328185</v>
      </c>
      <c r="F45" s="25">
        <f t="shared" si="4"/>
        <v>0.21841257365232802</v>
      </c>
      <c r="G45" s="15">
        <f t="shared" si="3"/>
        <v>0</v>
      </c>
      <c r="H45" s="25">
        <f t="shared" si="4"/>
        <v>0.24669940751544001</v>
      </c>
      <c r="I45" s="25">
        <f t="shared" si="5"/>
        <v>0.24328724420264</v>
      </c>
      <c r="J45" s="15">
        <f t="shared" si="6"/>
        <v>0.12536550485328185</v>
      </c>
      <c r="K45" s="15">
        <f t="shared" si="6"/>
        <v>0</v>
      </c>
      <c r="L45" s="15">
        <f t="shared" si="6"/>
        <v>0.12536550485328185</v>
      </c>
      <c r="M45" s="15">
        <f t="shared" si="6"/>
        <v>0</v>
      </c>
      <c r="N45" s="25">
        <f t="shared" si="7"/>
        <v>0.26884434741551205</v>
      </c>
      <c r="O45" s="25">
        <f t="shared" si="8"/>
        <v>0.32534977187547998</v>
      </c>
      <c r="P45" s="25">
        <f t="shared" si="9"/>
        <v>0.24779129977553604</v>
      </c>
      <c r="Q45" s="25">
        <f t="shared" si="9"/>
        <v>0.34838187423688</v>
      </c>
      <c r="R45" s="15">
        <f t="shared" si="10"/>
        <v>0</v>
      </c>
      <c r="S45" s="25">
        <f t="shared" si="9"/>
        <v>0.24192237887752002</v>
      </c>
      <c r="T45" s="25">
        <f t="shared" si="9"/>
        <v>0.25321663944288797</v>
      </c>
      <c r="U45" s="15">
        <f t="shared" si="11"/>
        <v>0</v>
      </c>
      <c r="V45" s="25">
        <f t="shared" si="9"/>
        <v>0.25799366808080798</v>
      </c>
      <c r="W45" s="25">
        <f t="shared" si="9"/>
        <v>0.24236596010818404</v>
      </c>
      <c r="X45" s="25">
        <f t="shared" si="9"/>
        <v>0.21841257365232802</v>
      </c>
      <c r="Y45" s="25">
        <f t="shared" si="9"/>
        <v>0.18108350701029602</v>
      </c>
      <c r="Z45" s="25">
        <f t="shared" si="9"/>
        <v>0.38939607725673603</v>
      </c>
    </row>
    <row r="46" spans="1:68">
      <c r="B46" s="14">
        <v>2023</v>
      </c>
      <c r="C46" s="15">
        <f t="shared" si="3"/>
        <v>0.41743758923076918</v>
      </c>
      <c r="D46" s="25">
        <f t="shared" si="4"/>
        <v>0.249633867964448</v>
      </c>
      <c r="E46" s="15">
        <f t="shared" si="3"/>
        <v>0.11422190442187903</v>
      </c>
      <c r="F46" s="25">
        <f t="shared" si="4"/>
        <v>0.21841257365232802</v>
      </c>
      <c r="G46" s="15">
        <f t="shared" si="3"/>
        <v>0</v>
      </c>
      <c r="H46" s="25">
        <f t="shared" si="4"/>
        <v>0.24669940751544001</v>
      </c>
      <c r="I46" s="25">
        <f t="shared" si="5"/>
        <v>0.24328724420264</v>
      </c>
      <c r="J46" s="15">
        <f t="shared" si="6"/>
        <v>0.11422190442187903</v>
      </c>
      <c r="K46" s="15">
        <f t="shared" si="6"/>
        <v>0</v>
      </c>
      <c r="L46" s="15">
        <f t="shared" si="6"/>
        <v>0.11422190442187903</v>
      </c>
      <c r="M46" s="15">
        <f t="shared" si="6"/>
        <v>0</v>
      </c>
      <c r="N46" s="25">
        <f t="shared" si="7"/>
        <v>0.26884434741551205</v>
      </c>
      <c r="O46" s="25">
        <f t="shared" si="8"/>
        <v>0.32534977187547998</v>
      </c>
      <c r="P46" s="25">
        <f t="shared" si="9"/>
        <v>0.24779129977553604</v>
      </c>
      <c r="Q46" s="25">
        <f t="shared" si="9"/>
        <v>0.34838187423688</v>
      </c>
      <c r="R46" s="15">
        <f t="shared" si="10"/>
        <v>0</v>
      </c>
      <c r="S46" s="25">
        <f t="shared" si="9"/>
        <v>0.24192237887752002</v>
      </c>
      <c r="T46" s="25">
        <f t="shared" si="9"/>
        <v>0.25321663944288797</v>
      </c>
      <c r="U46" s="15">
        <f t="shared" si="11"/>
        <v>0</v>
      </c>
      <c r="V46" s="25">
        <f t="shared" si="9"/>
        <v>0.25799366808080798</v>
      </c>
      <c r="W46" s="25">
        <f t="shared" si="9"/>
        <v>0.24236596010818404</v>
      </c>
      <c r="X46" s="25">
        <f t="shared" si="9"/>
        <v>0.21841257365232802</v>
      </c>
      <c r="Y46" s="25">
        <f t="shared" si="9"/>
        <v>0.18108350701029602</v>
      </c>
      <c r="Z46" s="25">
        <f t="shared" si="9"/>
        <v>0.38939607725673603</v>
      </c>
    </row>
    <row r="47" spans="1:68">
      <c r="B47" s="14">
        <v>2024</v>
      </c>
      <c r="C47" s="15">
        <f t="shared" si="3"/>
        <v>0.37671197076923069</v>
      </c>
      <c r="D47" s="25">
        <f t="shared" si="4"/>
        <v>0.249633867964448</v>
      </c>
      <c r="E47" s="15">
        <f t="shared" si="3"/>
        <v>0.1030783039904762</v>
      </c>
      <c r="F47" s="25">
        <f t="shared" si="4"/>
        <v>0.21841257365232802</v>
      </c>
      <c r="G47" s="15">
        <f t="shared" si="3"/>
        <v>0</v>
      </c>
      <c r="H47" s="25">
        <f t="shared" si="4"/>
        <v>0.24669940751544001</v>
      </c>
      <c r="I47" s="25">
        <f t="shared" si="5"/>
        <v>0.24328724420264</v>
      </c>
      <c r="J47" s="15">
        <f t="shared" si="6"/>
        <v>0.1030783039904762</v>
      </c>
      <c r="K47" s="15">
        <f t="shared" si="6"/>
        <v>0</v>
      </c>
      <c r="L47" s="15">
        <f t="shared" si="6"/>
        <v>0.1030783039904762</v>
      </c>
      <c r="M47" s="15">
        <f t="shared" si="6"/>
        <v>0</v>
      </c>
      <c r="N47" s="25">
        <f t="shared" si="7"/>
        <v>0.26884434741551205</v>
      </c>
      <c r="O47" s="25">
        <f t="shared" si="8"/>
        <v>0.32534977187547998</v>
      </c>
      <c r="P47" s="25">
        <f t="shared" si="9"/>
        <v>0.24779129977553604</v>
      </c>
      <c r="Q47" s="25">
        <f t="shared" si="9"/>
        <v>0.34838187423688</v>
      </c>
      <c r="R47" s="15">
        <f t="shared" si="10"/>
        <v>0</v>
      </c>
      <c r="S47" s="25">
        <f t="shared" si="9"/>
        <v>0.24192237887752002</v>
      </c>
      <c r="T47" s="25">
        <f t="shared" si="9"/>
        <v>0.25321663944288797</v>
      </c>
      <c r="U47" s="15">
        <f t="shared" si="11"/>
        <v>0</v>
      </c>
      <c r="V47" s="25">
        <f t="shared" si="9"/>
        <v>0.25799366808080798</v>
      </c>
      <c r="W47" s="25">
        <f t="shared" si="9"/>
        <v>0.24236596010818404</v>
      </c>
      <c r="X47" s="25">
        <f t="shared" si="9"/>
        <v>0.21841257365232802</v>
      </c>
      <c r="Y47" s="25">
        <f t="shared" si="9"/>
        <v>0.18108350701029602</v>
      </c>
      <c r="Z47" s="25">
        <f t="shared" si="9"/>
        <v>0.38939607725673603</v>
      </c>
    </row>
    <row r="48" spans="1:68">
      <c r="B48" s="14">
        <v>2025</v>
      </c>
      <c r="C48" s="15">
        <f t="shared" si="3"/>
        <v>0.33598635230769225</v>
      </c>
      <c r="D48" s="25">
        <f t="shared" si="4"/>
        <v>0.249633867964448</v>
      </c>
      <c r="E48" s="15">
        <f t="shared" si="3"/>
        <v>9.1934703559073364E-2</v>
      </c>
      <c r="F48" s="25">
        <f t="shared" si="4"/>
        <v>0.21841257365232802</v>
      </c>
      <c r="G48" s="15">
        <f t="shared" si="3"/>
        <v>0</v>
      </c>
      <c r="H48" s="25">
        <f t="shared" si="4"/>
        <v>0.24669940751544001</v>
      </c>
      <c r="I48" s="25">
        <f t="shared" si="5"/>
        <v>0.24328724420264</v>
      </c>
      <c r="J48" s="15">
        <f t="shared" si="6"/>
        <v>9.1934703559073364E-2</v>
      </c>
      <c r="K48" s="15">
        <f t="shared" si="6"/>
        <v>0</v>
      </c>
      <c r="L48" s="15">
        <f t="shared" si="6"/>
        <v>9.1934703559073364E-2</v>
      </c>
      <c r="M48" s="15">
        <f t="shared" si="6"/>
        <v>0</v>
      </c>
      <c r="N48" s="25">
        <f t="shared" si="7"/>
        <v>0.26884434741551205</v>
      </c>
      <c r="O48" s="25">
        <f t="shared" si="8"/>
        <v>0.32534977187547998</v>
      </c>
      <c r="P48" s="25">
        <f t="shared" si="9"/>
        <v>0.24779129977553604</v>
      </c>
      <c r="Q48" s="25">
        <f t="shared" si="9"/>
        <v>0.34838187423688</v>
      </c>
      <c r="R48" s="15">
        <f t="shared" si="10"/>
        <v>0</v>
      </c>
      <c r="S48" s="25">
        <f t="shared" si="9"/>
        <v>0.24192237887752002</v>
      </c>
      <c r="T48" s="25">
        <f t="shared" si="9"/>
        <v>0.25321663944288797</v>
      </c>
      <c r="U48" s="15">
        <f t="shared" si="11"/>
        <v>0</v>
      </c>
      <c r="V48" s="25">
        <f t="shared" si="9"/>
        <v>0.25799366808080798</v>
      </c>
      <c r="W48" s="25">
        <f t="shared" si="9"/>
        <v>0.24236596010818404</v>
      </c>
      <c r="X48" s="25">
        <f t="shared" si="9"/>
        <v>0.21841257365232802</v>
      </c>
      <c r="Y48" s="25">
        <f t="shared" si="9"/>
        <v>0.18108350701029602</v>
      </c>
      <c r="Z48" s="25">
        <f t="shared" si="9"/>
        <v>0.38939607725673603</v>
      </c>
    </row>
    <row r="49" spans="2:26">
      <c r="B49" s="14">
        <v>2026</v>
      </c>
      <c r="C49" s="15">
        <f t="shared" si="3"/>
        <v>0.29526073384615381</v>
      </c>
      <c r="D49" s="25">
        <f t="shared" si="4"/>
        <v>0.249633867964448</v>
      </c>
      <c r="E49" s="15">
        <f t="shared" si="3"/>
        <v>8.079110312767053E-2</v>
      </c>
      <c r="F49" s="25">
        <f t="shared" si="4"/>
        <v>0.21841257365232802</v>
      </c>
      <c r="G49" s="15">
        <f t="shared" si="3"/>
        <v>0</v>
      </c>
      <c r="H49" s="25">
        <f t="shared" si="4"/>
        <v>0.24669940751544001</v>
      </c>
      <c r="I49" s="25">
        <f t="shared" si="5"/>
        <v>0.24328724420264</v>
      </c>
      <c r="J49" s="15">
        <f t="shared" si="6"/>
        <v>8.079110312767053E-2</v>
      </c>
      <c r="K49" s="15">
        <f t="shared" si="6"/>
        <v>0</v>
      </c>
      <c r="L49" s="15">
        <f t="shared" si="6"/>
        <v>8.079110312767053E-2</v>
      </c>
      <c r="M49" s="15">
        <f t="shared" si="6"/>
        <v>0</v>
      </c>
      <c r="N49" s="25">
        <f t="shared" si="7"/>
        <v>0.26884434741551205</v>
      </c>
      <c r="O49" s="25">
        <f t="shared" si="8"/>
        <v>0.32534977187547998</v>
      </c>
      <c r="P49" s="25">
        <f t="shared" ref="P49:P72" si="12">(P$73-P$40)/($B$73-$B$40)*($B49-$B$40)+P$40</f>
        <v>0.24779129977553604</v>
      </c>
      <c r="Q49" s="25">
        <f t="shared" si="9"/>
        <v>0.34838187423688</v>
      </c>
      <c r="R49" s="15">
        <f t="shared" si="10"/>
        <v>0</v>
      </c>
      <c r="S49" s="25">
        <f t="shared" si="9"/>
        <v>0.24192237887752002</v>
      </c>
      <c r="T49" s="25">
        <f t="shared" si="9"/>
        <v>0.25321663944288797</v>
      </c>
      <c r="U49" s="15">
        <f t="shared" si="11"/>
        <v>0</v>
      </c>
      <c r="V49" s="25">
        <f t="shared" si="9"/>
        <v>0.25799366808080798</v>
      </c>
      <c r="W49" s="25">
        <f t="shared" si="9"/>
        <v>0.24236596010818404</v>
      </c>
      <c r="X49" s="25">
        <f t="shared" si="9"/>
        <v>0.21841257365232802</v>
      </c>
      <c r="Y49" s="25">
        <f t="shared" si="9"/>
        <v>0.18108350701029602</v>
      </c>
      <c r="Z49" s="25">
        <f t="shared" si="9"/>
        <v>0.38939607725673603</v>
      </c>
    </row>
    <row r="50" spans="2:26">
      <c r="B50" s="14">
        <v>2027</v>
      </c>
      <c r="C50" s="15">
        <f t="shared" si="3"/>
        <v>0.25453511538461532</v>
      </c>
      <c r="D50" s="25">
        <f t="shared" si="4"/>
        <v>0.249633867964448</v>
      </c>
      <c r="E50" s="15">
        <f t="shared" si="3"/>
        <v>6.9647502696267696E-2</v>
      </c>
      <c r="F50" s="25">
        <f t="shared" si="4"/>
        <v>0.21841257365232802</v>
      </c>
      <c r="G50" s="15">
        <f t="shared" si="3"/>
        <v>0</v>
      </c>
      <c r="H50" s="25">
        <f t="shared" si="4"/>
        <v>0.24669940751544001</v>
      </c>
      <c r="I50" s="25">
        <f t="shared" si="5"/>
        <v>0.24328724420264</v>
      </c>
      <c r="J50" s="15">
        <f t="shared" si="6"/>
        <v>6.9647502696267696E-2</v>
      </c>
      <c r="K50" s="15">
        <f t="shared" si="6"/>
        <v>0</v>
      </c>
      <c r="L50" s="15">
        <f t="shared" si="6"/>
        <v>6.9647502696267696E-2</v>
      </c>
      <c r="M50" s="15">
        <f t="shared" si="6"/>
        <v>0</v>
      </c>
      <c r="N50" s="25">
        <f t="shared" si="7"/>
        <v>0.26884434741551205</v>
      </c>
      <c r="O50" s="25">
        <f t="shared" si="8"/>
        <v>0.32534977187547998</v>
      </c>
      <c r="P50" s="25">
        <f t="shared" si="12"/>
        <v>0.24779129977553604</v>
      </c>
      <c r="Q50" s="25">
        <f t="shared" si="9"/>
        <v>0.34838187423688</v>
      </c>
      <c r="R50" s="15">
        <f t="shared" si="10"/>
        <v>0</v>
      </c>
      <c r="S50" s="25">
        <f t="shared" si="9"/>
        <v>0.24192237887752002</v>
      </c>
      <c r="T50" s="25">
        <f t="shared" si="9"/>
        <v>0.25321663944288797</v>
      </c>
      <c r="U50" s="15">
        <f t="shared" si="11"/>
        <v>0</v>
      </c>
      <c r="V50" s="25">
        <f t="shared" si="9"/>
        <v>0.25799366808080798</v>
      </c>
      <c r="W50" s="25">
        <f t="shared" si="9"/>
        <v>0.24236596010818404</v>
      </c>
      <c r="X50" s="25">
        <f t="shared" si="9"/>
        <v>0.21841257365232802</v>
      </c>
      <c r="Y50" s="25">
        <f t="shared" si="9"/>
        <v>0.18108350701029602</v>
      </c>
      <c r="Z50" s="25">
        <f t="shared" si="9"/>
        <v>0.38939607725673603</v>
      </c>
    </row>
    <row r="51" spans="2:26">
      <c r="B51" s="14">
        <v>2028</v>
      </c>
      <c r="C51" s="15">
        <f t="shared" si="3"/>
        <v>0.21380949692307682</v>
      </c>
      <c r="D51" s="25">
        <f t="shared" si="4"/>
        <v>0.249633867964448</v>
      </c>
      <c r="E51" s="15">
        <f t="shared" si="3"/>
        <v>5.8503902264864863E-2</v>
      </c>
      <c r="F51" s="25">
        <f t="shared" si="4"/>
        <v>0.21841257365232802</v>
      </c>
      <c r="G51" s="15">
        <f t="shared" si="3"/>
        <v>0</v>
      </c>
      <c r="H51" s="25">
        <f t="shared" si="4"/>
        <v>0.24669940751544001</v>
      </c>
      <c r="I51" s="25">
        <f t="shared" si="5"/>
        <v>0.24328724420264</v>
      </c>
      <c r="J51" s="15">
        <f t="shared" si="6"/>
        <v>5.8503902264864863E-2</v>
      </c>
      <c r="K51" s="15">
        <f t="shared" si="6"/>
        <v>0</v>
      </c>
      <c r="L51" s="15">
        <f t="shared" si="6"/>
        <v>5.8503902264864863E-2</v>
      </c>
      <c r="M51" s="15">
        <f t="shared" si="6"/>
        <v>0</v>
      </c>
      <c r="N51" s="25">
        <f t="shared" si="7"/>
        <v>0.26884434741551205</v>
      </c>
      <c r="O51" s="25">
        <f t="shared" si="8"/>
        <v>0.32534977187547998</v>
      </c>
      <c r="P51" s="25">
        <f t="shared" si="12"/>
        <v>0.24779129977553604</v>
      </c>
      <c r="Q51" s="25">
        <f t="shared" si="9"/>
        <v>0.34838187423688</v>
      </c>
      <c r="R51" s="15">
        <f t="shared" si="10"/>
        <v>0</v>
      </c>
      <c r="S51" s="25">
        <f t="shared" si="9"/>
        <v>0.24192237887752002</v>
      </c>
      <c r="T51" s="25">
        <f t="shared" si="9"/>
        <v>0.25321663944288797</v>
      </c>
      <c r="U51" s="15">
        <f t="shared" si="11"/>
        <v>0</v>
      </c>
      <c r="V51" s="25">
        <f t="shared" si="9"/>
        <v>0.25799366808080798</v>
      </c>
      <c r="W51" s="25">
        <f t="shared" si="9"/>
        <v>0.24236596010818404</v>
      </c>
      <c r="X51" s="25">
        <f t="shared" si="9"/>
        <v>0.21841257365232802</v>
      </c>
      <c r="Y51" s="25">
        <f t="shared" si="9"/>
        <v>0.18108350701029602</v>
      </c>
      <c r="Z51" s="25">
        <f t="shared" si="9"/>
        <v>0.38939607725673603</v>
      </c>
    </row>
    <row r="52" spans="2:26">
      <c r="B52" s="14">
        <v>2029</v>
      </c>
      <c r="C52" s="15">
        <f t="shared" si="3"/>
        <v>0.17308387846153839</v>
      </c>
      <c r="D52" s="25">
        <f t="shared" si="4"/>
        <v>0.249633867964448</v>
      </c>
      <c r="E52" s="15">
        <f t="shared" si="3"/>
        <v>4.7360301833462043E-2</v>
      </c>
      <c r="F52" s="25">
        <f t="shared" si="4"/>
        <v>0.21841257365232802</v>
      </c>
      <c r="G52" s="15">
        <f t="shared" si="3"/>
        <v>0</v>
      </c>
      <c r="H52" s="25">
        <f t="shared" si="4"/>
        <v>0.24669940751544001</v>
      </c>
      <c r="I52" s="25">
        <f t="shared" si="5"/>
        <v>0.24328724420264</v>
      </c>
      <c r="J52" s="15">
        <f t="shared" si="6"/>
        <v>4.7360301833462043E-2</v>
      </c>
      <c r="K52" s="15">
        <f t="shared" si="6"/>
        <v>0</v>
      </c>
      <c r="L52" s="15">
        <f t="shared" si="6"/>
        <v>4.7360301833462043E-2</v>
      </c>
      <c r="M52" s="15">
        <f t="shared" si="6"/>
        <v>0</v>
      </c>
      <c r="N52" s="25">
        <f t="shared" si="7"/>
        <v>0.26884434741551205</v>
      </c>
      <c r="O52" s="25">
        <f t="shared" si="8"/>
        <v>0.32534977187547998</v>
      </c>
      <c r="P52" s="25">
        <f t="shared" si="12"/>
        <v>0.24779129977553604</v>
      </c>
      <c r="Q52" s="25">
        <f t="shared" si="9"/>
        <v>0.34838187423688</v>
      </c>
      <c r="R52" s="15">
        <f t="shared" si="10"/>
        <v>0</v>
      </c>
      <c r="S52" s="25">
        <f t="shared" si="9"/>
        <v>0.24192237887752002</v>
      </c>
      <c r="T52" s="25">
        <f t="shared" si="9"/>
        <v>0.25321663944288797</v>
      </c>
      <c r="U52" s="15">
        <f t="shared" si="11"/>
        <v>0</v>
      </c>
      <c r="V52" s="25">
        <f t="shared" si="9"/>
        <v>0.25799366808080798</v>
      </c>
      <c r="W52" s="25">
        <f t="shared" si="9"/>
        <v>0.24236596010818404</v>
      </c>
      <c r="X52" s="25">
        <f t="shared" si="9"/>
        <v>0.21841257365232802</v>
      </c>
      <c r="Y52" s="25">
        <f t="shared" si="9"/>
        <v>0.18108350701029602</v>
      </c>
      <c r="Z52" s="25">
        <f t="shared" si="9"/>
        <v>0.38939607725673603</v>
      </c>
    </row>
    <row r="53" spans="2:26">
      <c r="B53" s="14">
        <v>2030</v>
      </c>
      <c r="C53" s="15">
        <f>0.2*C40</f>
        <v>0.13235826000000001</v>
      </c>
      <c r="D53" s="25">
        <f t="shared" si="4"/>
        <v>0.249633867964448</v>
      </c>
      <c r="E53" s="15">
        <f>0.2*E40</f>
        <v>3.6216701402059202E-2</v>
      </c>
      <c r="F53" s="25">
        <f t="shared" si="4"/>
        <v>0.21841257365232802</v>
      </c>
      <c r="G53" s="15">
        <f>0.2*G40</f>
        <v>0</v>
      </c>
      <c r="H53" s="25">
        <f t="shared" si="4"/>
        <v>0.24669940751544001</v>
      </c>
      <c r="I53" s="25">
        <f t="shared" si="5"/>
        <v>0.24328724420264</v>
      </c>
      <c r="J53" s="15">
        <f>0.2*J40</f>
        <v>3.6216701402059202E-2</v>
      </c>
      <c r="K53" s="15">
        <f>0.2*K40</f>
        <v>0</v>
      </c>
      <c r="L53" s="15">
        <f>0.2*L40</f>
        <v>3.6216701402059202E-2</v>
      </c>
      <c r="M53" s="15">
        <f>0.2*M40</f>
        <v>0</v>
      </c>
      <c r="N53" s="25">
        <f t="shared" si="7"/>
        <v>0.26884434741551205</v>
      </c>
      <c r="O53" s="25">
        <f t="shared" si="8"/>
        <v>0.32534977187547998</v>
      </c>
      <c r="P53" s="25">
        <f t="shared" si="12"/>
        <v>0.24779129977553604</v>
      </c>
      <c r="Q53" s="25">
        <f t="shared" si="9"/>
        <v>0.34838187423688</v>
      </c>
      <c r="R53" s="15">
        <f>0.2*R40</f>
        <v>0</v>
      </c>
      <c r="S53" s="25">
        <f t="shared" si="9"/>
        <v>0.24192237887752002</v>
      </c>
      <c r="T53" s="25">
        <f t="shared" si="9"/>
        <v>0.25321663944288797</v>
      </c>
      <c r="U53" s="15">
        <f>0.2*U40</f>
        <v>0</v>
      </c>
      <c r="V53" s="25">
        <f t="shared" si="9"/>
        <v>0.25799366808080798</v>
      </c>
      <c r="W53" s="25">
        <f t="shared" si="9"/>
        <v>0.24236596010818404</v>
      </c>
      <c r="X53" s="25">
        <f t="shared" si="9"/>
        <v>0.21841257365232802</v>
      </c>
      <c r="Y53" s="25">
        <f t="shared" si="9"/>
        <v>0.18108350701029602</v>
      </c>
      <c r="Z53" s="25">
        <f t="shared" si="9"/>
        <v>0.38939607725673603</v>
      </c>
    </row>
    <row r="54" spans="2:26">
      <c r="B54" s="14">
        <v>2031</v>
      </c>
      <c r="C54" s="15">
        <f>(C$73-C$53)/($B$73-$B$53)*($B54-$B$53)+C$53</f>
        <v>0.125740347</v>
      </c>
      <c r="D54" s="25">
        <f t="shared" si="4"/>
        <v>0.249633867964448</v>
      </c>
      <c r="E54" s="15">
        <f>(E$73-E$53)/($B$73-$B$53)*($B54-$B$53)+E$53</f>
        <v>3.4405866331956241E-2</v>
      </c>
      <c r="F54" s="25">
        <f t="shared" si="4"/>
        <v>0.21841257365232802</v>
      </c>
      <c r="G54" s="15">
        <f>(G$73-G$53)/($B$73-$B$53)*($B54-$B$53)+G$53</f>
        <v>0</v>
      </c>
      <c r="H54" s="25">
        <f t="shared" si="4"/>
        <v>0.24669940751544001</v>
      </c>
      <c r="I54" s="25">
        <f t="shared" si="5"/>
        <v>0.24328724420264</v>
      </c>
      <c r="J54" s="15">
        <f>(J$73-J$53)/($B$73-$B$53)*($B54-$B$53)+J$53</f>
        <v>3.4405866331956241E-2</v>
      </c>
      <c r="K54" s="15">
        <f>(K$73-K$53)/($B$73-$B$53)*($B54-$B$53)+K$53</f>
        <v>0</v>
      </c>
      <c r="L54" s="15">
        <f>(L$73-L$53)/($B$73-$B$53)*($B54-$B$53)+L$53</f>
        <v>3.4405866331956241E-2</v>
      </c>
      <c r="M54" s="15">
        <f>(M$73-M$53)/($B$73-$B$53)*($B54-$B$53)+M$53</f>
        <v>0</v>
      </c>
      <c r="N54" s="25">
        <f t="shared" si="7"/>
        <v>0.26884434741551205</v>
      </c>
      <c r="O54" s="25">
        <f t="shared" si="8"/>
        <v>0.32534977187547998</v>
      </c>
      <c r="P54" s="25">
        <f t="shared" si="12"/>
        <v>0.24779129977553604</v>
      </c>
      <c r="Q54" s="25">
        <f t="shared" si="9"/>
        <v>0.34838187423688</v>
      </c>
      <c r="R54" s="15">
        <f>(R$73-R$53)/($B$73-$B$53)*($B54-$B$53)+R$53</f>
        <v>0</v>
      </c>
      <c r="S54" s="25">
        <f t="shared" si="9"/>
        <v>0.24192237887752002</v>
      </c>
      <c r="T54" s="25">
        <f t="shared" si="9"/>
        <v>0.25321663944288797</v>
      </c>
      <c r="U54" s="15">
        <f>(U$73-U$53)/($B$73-$B$53)*($B54-$B$53)+U$53</f>
        <v>0</v>
      </c>
      <c r="V54" s="25">
        <f t="shared" si="9"/>
        <v>0.25799366808080798</v>
      </c>
      <c r="W54" s="25">
        <f t="shared" si="9"/>
        <v>0.24236596010818404</v>
      </c>
      <c r="X54" s="25">
        <f t="shared" si="9"/>
        <v>0.21841257365232802</v>
      </c>
      <c r="Y54" s="25">
        <f t="shared" si="9"/>
        <v>0.18108350701029602</v>
      </c>
      <c r="Z54" s="25">
        <f t="shared" si="9"/>
        <v>0.38939607725673603</v>
      </c>
    </row>
    <row r="55" spans="2:26">
      <c r="B55" s="14">
        <v>2032</v>
      </c>
      <c r="C55" s="15">
        <f t="shared" ref="C55:G72" si="13">(C$73-C$53)/($B$73-$B$53)*($B55-$B$53)+C$53</f>
        <v>0.119122434</v>
      </c>
      <c r="D55" s="25">
        <f t="shared" si="4"/>
        <v>0.249633867964448</v>
      </c>
      <c r="E55" s="15">
        <f t="shared" si="13"/>
        <v>3.2595031261853286E-2</v>
      </c>
      <c r="F55" s="25">
        <f t="shared" si="4"/>
        <v>0.21841257365232802</v>
      </c>
      <c r="G55" s="15">
        <f t="shared" si="13"/>
        <v>0</v>
      </c>
      <c r="H55" s="25">
        <f t="shared" si="4"/>
        <v>0.24669940751544001</v>
      </c>
      <c r="I55" s="25">
        <f t="shared" si="5"/>
        <v>0.24328724420264</v>
      </c>
      <c r="J55" s="15">
        <f t="shared" ref="J55:M72" si="14">(J$73-J$53)/($B$73-$B$53)*($B55-$B$53)+J$53</f>
        <v>3.2595031261853286E-2</v>
      </c>
      <c r="K55" s="15">
        <f t="shared" si="14"/>
        <v>0</v>
      </c>
      <c r="L55" s="15">
        <f t="shared" si="14"/>
        <v>3.2595031261853286E-2</v>
      </c>
      <c r="M55" s="15">
        <f t="shared" si="14"/>
        <v>0</v>
      </c>
      <c r="N55" s="25">
        <f t="shared" si="7"/>
        <v>0.26884434741551205</v>
      </c>
      <c r="O55" s="25">
        <f t="shared" si="8"/>
        <v>0.32534977187547998</v>
      </c>
      <c r="P55" s="25">
        <f t="shared" si="12"/>
        <v>0.24779129977553604</v>
      </c>
      <c r="Q55" s="25">
        <f t="shared" si="9"/>
        <v>0.34838187423688</v>
      </c>
      <c r="R55" s="15">
        <f t="shared" ref="R55:R72" si="15">(R$73-R$53)/($B$73-$B$53)*($B55-$B$53)+R$53</f>
        <v>0</v>
      </c>
      <c r="S55" s="25">
        <f t="shared" si="9"/>
        <v>0.24192237887752002</v>
      </c>
      <c r="T55" s="25">
        <f t="shared" si="9"/>
        <v>0.25321663944288797</v>
      </c>
      <c r="U55" s="15">
        <f t="shared" ref="U55:U72" si="16">(U$73-U$53)/($B$73-$B$53)*($B55-$B$53)+U$53</f>
        <v>0</v>
      </c>
      <c r="V55" s="25">
        <f t="shared" si="9"/>
        <v>0.25799366808080798</v>
      </c>
      <c r="W55" s="25">
        <f t="shared" si="9"/>
        <v>0.24236596010818404</v>
      </c>
      <c r="X55" s="25">
        <f t="shared" si="9"/>
        <v>0.21841257365232802</v>
      </c>
      <c r="Y55" s="25">
        <f t="shared" si="9"/>
        <v>0.18108350701029602</v>
      </c>
      <c r="Z55" s="25">
        <f t="shared" si="9"/>
        <v>0.38939607725673603</v>
      </c>
    </row>
    <row r="56" spans="2:26">
      <c r="B56" s="14">
        <v>2033</v>
      </c>
      <c r="C56" s="15">
        <f t="shared" si="13"/>
        <v>0.112504521</v>
      </c>
      <c r="D56" s="25">
        <f t="shared" si="4"/>
        <v>0.249633867964448</v>
      </c>
      <c r="E56" s="15">
        <f t="shared" si="13"/>
        <v>3.0784196191750324E-2</v>
      </c>
      <c r="F56" s="25">
        <f t="shared" si="4"/>
        <v>0.21841257365232802</v>
      </c>
      <c r="G56" s="15">
        <f t="shared" si="13"/>
        <v>0</v>
      </c>
      <c r="H56" s="25">
        <f t="shared" si="4"/>
        <v>0.24669940751544001</v>
      </c>
      <c r="I56" s="25">
        <f t="shared" si="5"/>
        <v>0.24328724420264</v>
      </c>
      <c r="J56" s="15">
        <f t="shared" si="14"/>
        <v>3.0784196191750324E-2</v>
      </c>
      <c r="K56" s="15">
        <f t="shared" si="14"/>
        <v>0</v>
      </c>
      <c r="L56" s="15">
        <f t="shared" si="14"/>
        <v>3.0784196191750324E-2</v>
      </c>
      <c r="M56" s="15">
        <f t="shared" si="14"/>
        <v>0</v>
      </c>
      <c r="N56" s="25">
        <f t="shared" si="7"/>
        <v>0.26884434741551205</v>
      </c>
      <c r="O56" s="25">
        <f t="shared" si="8"/>
        <v>0.32534977187547998</v>
      </c>
      <c r="P56" s="25">
        <f t="shared" si="12"/>
        <v>0.24779129977553604</v>
      </c>
      <c r="Q56" s="25">
        <f t="shared" si="9"/>
        <v>0.34838187423688</v>
      </c>
      <c r="R56" s="15">
        <f t="shared" si="15"/>
        <v>0</v>
      </c>
      <c r="S56" s="25">
        <f t="shared" si="9"/>
        <v>0.24192237887752002</v>
      </c>
      <c r="T56" s="25">
        <f t="shared" si="9"/>
        <v>0.25321663944288797</v>
      </c>
      <c r="U56" s="15">
        <f t="shared" si="16"/>
        <v>0</v>
      </c>
      <c r="V56" s="25">
        <f t="shared" si="9"/>
        <v>0.25799366808080798</v>
      </c>
      <c r="W56" s="25">
        <f t="shared" si="9"/>
        <v>0.24236596010818404</v>
      </c>
      <c r="X56" s="25">
        <f t="shared" si="9"/>
        <v>0.21841257365232802</v>
      </c>
      <c r="Y56" s="25">
        <f t="shared" si="9"/>
        <v>0.18108350701029602</v>
      </c>
      <c r="Z56" s="25">
        <f t="shared" si="9"/>
        <v>0.38939607725673603</v>
      </c>
    </row>
    <row r="57" spans="2:26">
      <c r="B57" s="14">
        <v>2034</v>
      </c>
      <c r="C57" s="15">
        <f t="shared" si="13"/>
        <v>0.10588660800000001</v>
      </c>
      <c r="D57" s="25">
        <f t="shared" si="4"/>
        <v>0.249633867964448</v>
      </c>
      <c r="E57" s="15">
        <f t="shared" si="13"/>
        <v>2.8973361121647362E-2</v>
      </c>
      <c r="F57" s="25">
        <f t="shared" si="4"/>
        <v>0.21841257365232802</v>
      </c>
      <c r="G57" s="15">
        <f t="shared" si="13"/>
        <v>0</v>
      </c>
      <c r="H57" s="25">
        <f t="shared" si="4"/>
        <v>0.24669940751544001</v>
      </c>
      <c r="I57" s="25">
        <f t="shared" si="5"/>
        <v>0.24328724420264</v>
      </c>
      <c r="J57" s="15">
        <f t="shared" si="14"/>
        <v>2.8973361121647362E-2</v>
      </c>
      <c r="K57" s="15">
        <f t="shared" si="14"/>
        <v>0</v>
      </c>
      <c r="L57" s="15">
        <f t="shared" si="14"/>
        <v>2.8973361121647362E-2</v>
      </c>
      <c r="M57" s="15">
        <f t="shared" si="14"/>
        <v>0</v>
      </c>
      <c r="N57" s="25">
        <f t="shared" si="7"/>
        <v>0.26884434741551205</v>
      </c>
      <c r="O57" s="25">
        <f t="shared" si="8"/>
        <v>0.32534977187547998</v>
      </c>
      <c r="P57" s="25">
        <f t="shared" si="12"/>
        <v>0.24779129977553604</v>
      </c>
      <c r="Q57" s="25">
        <f t="shared" si="9"/>
        <v>0.34838187423688</v>
      </c>
      <c r="R57" s="15">
        <f t="shared" si="15"/>
        <v>0</v>
      </c>
      <c r="S57" s="25">
        <f t="shared" si="9"/>
        <v>0.24192237887752002</v>
      </c>
      <c r="T57" s="25">
        <f t="shared" si="9"/>
        <v>0.25321663944288797</v>
      </c>
      <c r="U57" s="15">
        <f t="shared" si="16"/>
        <v>0</v>
      </c>
      <c r="V57" s="25">
        <f t="shared" si="9"/>
        <v>0.25799366808080798</v>
      </c>
      <c r="W57" s="25">
        <f t="shared" si="9"/>
        <v>0.24236596010818404</v>
      </c>
      <c r="X57" s="25">
        <f t="shared" si="9"/>
        <v>0.21841257365232802</v>
      </c>
      <c r="Y57" s="25">
        <f t="shared" si="9"/>
        <v>0.18108350701029602</v>
      </c>
      <c r="Z57" s="25">
        <f t="shared" si="9"/>
        <v>0.38939607725673603</v>
      </c>
    </row>
    <row r="58" spans="2:26">
      <c r="B58" s="14">
        <v>2035</v>
      </c>
      <c r="C58" s="15">
        <f t="shared" si="13"/>
        <v>9.9268695000000004E-2</v>
      </c>
      <c r="D58" s="25">
        <f t="shared" si="4"/>
        <v>0.249633867964448</v>
      </c>
      <c r="E58" s="15">
        <f t="shared" si="13"/>
        <v>2.71625260515444E-2</v>
      </c>
      <c r="F58" s="25">
        <f t="shared" si="4"/>
        <v>0.21841257365232802</v>
      </c>
      <c r="G58" s="15">
        <f t="shared" si="13"/>
        <v>0</v>
      </c>
      <c r="H58" s="25">
        <f t="shared" si="4"/>
        <v>0.24669940751544001</v>
      </c>
      <c r="I58" s="25">
        <f t="shared" si="5"/>
        <v>0.24328724420264</v>
      </c>
      <c r="J58" s="15">
        <f t="shared" si="14"/>
        <v>2.71625260515444E-2</v>
      </c>
      <c r="K58" s="15">
        <f t="shared" si="14"/>
        <v>0</v>
      </c>
      <c r="L58" s="15">
        <f t="shared" si="14"/>
        <v>2.71625260515444E-2</v>
      </c>
      <c r="M58" s="15">
        <f t="shared" si="14"/>
        <v>0</v>
      </c>
      <c r="N58" s="25">
        <f t="shared" si="7"/>
        <v>0.26884434741551205</v>
      </c>
      <c r="O58" s="25">
        <f t="shared" si="8"/>
        <v>0.32534977187547998</v>
      </c>
      <c r="P58" s="25">
        <f t="shared" si="12"/>
        <v>0.24779129977553604</v>
      </c>
      <c r="Q58" s="25">
        <f t="shared" si="9"/>
        <v>0.34838187423688</v>
      </c>
      <c r="R58" s="15">
        <f t="shared" si="15"/>
        <v>0</v>
      </c>
      <c r="S58" s="25">
        <f t="shared" si="9"/>
        <v>0.24192237887752002</v>
      </c>
      <c r="T58" s="25">
        <f t="shared" si="9"/>
        <v>0.25321663944288797</v>
      </c>
      <c r="U58" s="15">
        <f t="shared" si="16"/>
        <v>0</v>
      </c>
      <c r="V58" s="25">
        <f t="shared" si="9"/>
        <v>0.25799366808080798</v>
      </c>
      <c r="W58" s="25">
        <f t="shared" si="9"/>
        <v>0.24236596010818404</v>
      </c>
      <c r="X58" s="25">
        <f t="shared" si="9"/>
        <v>0.21841257365232802</v>
      </c>
      <c r="Y58" s="25">
        <f t="shared" si="9"/>
        <v>0.18108350701029602</v>
      </c>
      <c r="Z58" s="25">
        <f t="shared" si="9"/>
        <v>0.38939607725673603</v>
      </c>
    </row>
    <row r="59" spans="2:26">
      <c r="B59" s="14">
        <v>2036</v>
      </c>
      <c r="C59" s="15">
        <f t="shared" si="13"/>
        <v>9.2650782000000001E-2</v>
      </c>
      <c r="D59" s="25">
        <f t="shared" si="4"/>
        <v>0.249633867964448</v>
      </c>
      <c r="E59" s="15">
        <f t="shared" si="13"/>
        <v>2.5351690981441442E-2</v>
      </c>
      <c r="F59" s="25">
        <f t="shared" si="4"/>
        <v>0.21841257365232802</v>
      </c>
      <c r="G59" s="15">
        <f t="shared" si="13"/>
        <v>0</v>
      </c>
      <c r="H59" s="25">
        <f t="shared" si="4"/>
        <v>0.24669940751544001</v>
      </c>
      <c r="I59" s="25">
        <f t="shared" si="5"/>
        <v>0.24328724420264</v>
      </c>
      <c r="J59" s="15">
        <f t="shared" si="14"/>
        <v>2.5351690981441442E-2</v>
      </c>
      <c r="K59" s="15">
        <f t="shared" si="14"/>
        <v>0</v>
      </c>
      <c r="L59" s="15">
        <f t="shared" si="14"/>
        <v>2.5351690981441442E-2</v>
      </c>
      <c r="M59" s="15">
        <f t="shared" si="14"/>
        <v>0</v>
      </c>
      <c r="N59" s="25">
        <f t="shared" si="7"/>
        <v>0.26884434741551205</v>
      </c>
      <c r="O59" s="25">
        <f t="shared" si="8"/>
        <v>0.32534977187547998</v>
      </c>
      <c r="P59" s="25">
        <f t="shared" si="12"/>
        <v>0.24779129977553604</v>
      </c>
      <c r="Q59" s="25">
        <f t="shared" si="9"/>
        <v>0.34838187423688</v>
      </c>
      <c r="R59" s="15">
        <f t="shared" si="15"/>
        <v>0</v>
      </c>
      <c r="S59" s="25">
        <f t="shared" si="9"/>
        <v>0.24192237887752002</v>
      </c>
      <c r="T59" s="25">
        <f t="shared" si="9"/>
        <v>0.25321663944288797</v>
      </c>
      <c r="U59" s="15">
        <f t="shared" si="16"/>
        <v>0</v>
      </c>
      <c r="V59" s="25">
        <f t="shared" si="9"/>
        <v>0.25799366808080798</v>
      </c>
      <c r="W59" s="25">
        <f t="shared" si="9"/>
        <v>0.24236596010818404</v>
      </c>
      <c r="X59" s="25">
        <f t="shared" si="9"/>
        <v>0.21841257365232802</v>
      </c>
      <c r="Y59" s="25">
        <f t="shared" si="9"/>
        <v>0.18108350701029602</v>
      </c>
      <c r="Z59" s="25">
        <f t="shared" si="9"/>
        <v>0.38939607725673603</v>
      </c>
    </row>
    <row r="60" spans="2:26">
      <c r="B60" s="14">
        <v>2037</v>
      </c>
      <c r="C60" s="15">
        <f t="shared" si="13"/>
        <v>8.6032869000000012E-2</v>
      </c>
      <c r="D60" s="25">
        <f t="shared" si="4"/>
        <v>0.249633867964448</v>
      </c>
      <c r="E60" s="15">
        <f t="shared" si="13"/>
        <v>2.3540855911338483E-2</v>
      </c>
      <c r="F60" s="25">
        <f t="shared" si="4"/>
        <v>0.21841257365232802</v>
      </c>
      <c r="G60" s="15">
        <f t="shared" si="13"/>
        <v>0</v>
      </c>
      <c r="H60" s="25">
        <f t="shared" si="4"/>
        <v>0.24669940751544001</v>
      </c>
      <c r="I60" s="25">
        <f t="shared" si="5"/>
        <v>0.24328724420264</v>
      </c>
      <c r="J60" s="15">
        <f t="shared" si="14"/>
        <v>2.3540855911338483E-2</v>
      </c>
      <c r="K60" s="15">
        <f t="shared" si="14"/>
        <v>0</v>
      </c>
      <c r="L60" s="15">
        <f t="shared" si="14"/>
        <v>2.3540855911338483E-2</v>
      </c>
      <c r="M60" s="15">
        <f t="shared" si="14"/>
        <v>0</v>
      </c>
      <c r="N60" s="25">
        <f t="shared" si="7"/>
        <v>0.26884434741551205</v>
      </c>
      <c r="O60" s="25">
        <f t="shared" si="8"/>
        <v>0.32534977187547998</v>
      </c>
      <c r="P60" s="25">
        <f t="shared" si="12"/>
        <v>0.24779129977553604</v>
      </c>
      <c r="Q60" s="25">
        <f t="shared" si="9"/>
        <v>0.34838187423688</v>
      </c>
      <c r="R60" s="15">
        <f t="shared" si="15"/>
        <v>0</v>
      </c>
      <c r="S60" s="25">
        <f t="shared" si="9"/>
        <v>0.24192237887752002</v>
      </c>
      <c r="T60" s="25">
        <f t="shared" si="9"/>
        <v>0.25321663944288797</v>
      </c>
      <c r="U60" s="15">
        <f t="shared" si="16"/>
        <v>0</v>
      </c>
      <c r="V60" s="25">
        <f t="shared" si="9"/>
        <v>0.25799366808080798</v>
      </c>
      <c r="W60" s="25">
        <f t="shared" si="9"/>
        <v>0.24236596010818404</v>
      </c>
      <c r="X60" s="25">
        <f t="shared" si="9"/>
        <v>0.21841257365232802</v>
      </c>
      <c r="Y60" s="25">
        <f t="shared" si="9"/>
        <v>0.18108350701029602</v>
      </c>
      <c r="Z60" s="25">
        <f t="shared" si="9"/>
        <v>0.38939607725673603</v>
      </c>
    </row>
    <row r="61" spans="2:26">
      <c r="B61" s="14">
        <v>2038</v>
      </c>
      <c r="C61" s="15">
        <f t="shared" si="13"/>
        <v>7.9414956000000009E-2</v>
      </c>
      <c r="D61" s="25">
        <f t="shared" si="4"/>
        <v>0.249633867964448</v>
      </c>
      <c r="E61" s="15">
        <f t="shared" si="13"/>
        <v>2.1730020841235521E-2</v>
      </c>
      <c r="F61" s="25">
        <f t="shared" si="4"/>
        <v>0.21841257365232802</v>
      </c>
      <c r="G61" s="15">
        <f t="shared" si="13"/>
        <v>0</v>
      </c>
      <c r="H61" s="25">
        <f t="shared" si="4"/>
        <v>0.24669940751544001</v>
      </c>
      <c r="I61" s="25">
        <f t="shared" si="5"/>
        <v>0.24328724420264</v>
      </c>
      <c r="J61" s="15">
        <f t="shared" si="14"/>
        <v>2.1730020841235521E-2</v>
      </c>
      <c r="K61" s="15">
        <f t="shared" si="14"/>
        <v>0</v>
      </c>
      <c r="L61" s="15">
        <f t="shared" si="14"/>
        <v>2.1730020841235521E-2</v>
      </c>
      <c r="M61" s="15">
        <f t="shared" si="14"/>
        <v>0</v>
      </c>
      <c r="N61" s="25">
        <f t="shared" si="7"/>
        <v>0.26884434741551205</v>
      </c>
      <c r="O61" s="25">
        <f t="shared" si="8"/>
        <v>0.32534977187547998</v>
      </c>
      <c r="P61" s="25">
        <f t="shared" si="12"/>
        <v>0.24779129977553604</v>
      </c>
      <c r="Q61" s="25">
        <f t="shared" si="9"/>
        <v>0.34838187423688</v>
      </c>
      <c r="R61" s="15">
        <f t="shared" si="15"/>
        <v>0</v>
      </c>
      <c r="S61" s="25">
        <f t="shared" si="9"/>
        <v>0.24192237887752002</v>
      </c>
      <c r="T61" s="25">
        <f t="shared" si="9"/>
        <v>0.25321663944288797</v>
      </c>
      <c r="U61" s="15">
        <f t="shared" si="16"/>
        <v>0</v>
      </c>
      <c r="V61" s="25">
        <f t="shared" si="9"/>
        <v>0.25799366808080798</v>
      </c>
      <c r="W61" s="25">
        <f t="shared" si="9"/>
        <v>0.24236596010818404</v>
      </c>
      <c r="X61" s="25">
        <f t="shared" si="9"/>
        <v>0.21841257365232802</v>
      </c>
      <c r="Y61" s="25">
        <f t="shared" si="9"/>
        <v>0.18108350701029602</v>
      </c>
      <c r="Z61" s="25">
        <f t="shared" si="9"/>
        <v>0.38939607725673603</v>
      </c>
    </row>
    <row r="62" spans="2:26">
      <c r="B62" s="14">
        <v>2039</v>
      </c>
      <c r="C62" s="15">
        <f t="shared" si="13"/>
        <v>7.2797043000000006E-2</v>
      </c>
      <c r="D62" s="25">
        <f t="shared" si="4"/>
        <v>0.249633867964448</v>
      </c>
      <c r="E62" s="15">
        <f t="shared" si="13"/>
        <v>1.991918577113256E-2</v>
      </c>
      <c r="F62" s="25">
        <f t="shared" si="4"/>
        <v>0.21841257365232802</v>
      </c>
      <c r="G62" s="15">
        <f t="shared" si="13"/>
        <v>0</v>
      </c>
      <c r="H62" s="25">
        <f t="shared" si="4"/>
        <v>0.24669940751544001</v>
      </c>
      <c r="I62" s="25">
        <f t="shared" si="5"/>
        <v>0.24328724420264</v>
      </c>
      <c r="J62" s="15">
        <f t="shared" si="14"/>
        <v>1.991918577113256E-2</v>
      </c>
      <c r="K62" s="15">
        <f t="shared" si="14"/>
        <v>0</v>
      </c>
      <c r="L62" s="15">
        <f t="shared" si="14"/>
        <v>1.991918577113256E-2</v>
      </c>
      <c r="M62" s="15">
        <f t="shared" si="14"/>
        <v>0</v>
      </c>
      <c r="N62" s="25">
        <f t="shared" si="7"/>
        <v>0.26884434741551205</v>
      </c>
      <c r="O62" s="25">
        <f t="shared" si="8"/>
        <v>0.32534977187547998</v>
      </c>
      <c r="P62" s="25">
        <f t="shared" si="12"/>
        <v>0.24779129977553604</v>
      </c>
      <c r="Q62" s="25">
        <f t="shared" si="9"/>
        <v>0.34838187423688</v>
      </c>
      <c r="R62" s="15">
        <f t="shared" si="15"/>
        <v>0</v>
      </c>
      <c r="S62" s="25">
        <f t="shared" si="9"/>
        <v>0.24192237887752002</v>
      </c>
      <c r="T62" s="25">
        <f t="shared" si="9"/>
        <v>0.25321663944288797</v>
      </c>
      <c r="U62" s="15">
        <f t="shared" si="16"/>
        <v>0</v>
      </c>
      <c r="V62" s="25">
        <f t="shared" si="9"/>
        <v>0.25799366808080798</v>
      </c>
      <c r="W62" s="25">
        <f t="shared" si="9"/>
        <v>0.24236596010818404</v>
      </c>
      <c r="X62" s="25">
        <f t="shared" si="9"/>
        <v>0.21841257365232802</v>
      </c>
      <c r="Y62" s="25">
        <f t="shared" si="9"/>
        <v>0.18108350701029602</v>
      </c>
      <c r="Z62" s="25">
        <f t="shared" si="9"/>
        <v>0.38939607725673603</v>
      </c>
    </row>
    <row r="63" spans="2:26">
      <c r="B63" s="14">
        <v>2040</v>
      </c>
      <c r="C63" s="15">
        <f t="shared" si="13"/>
        <v>6.6179130000000003E-2</v>
      </c>
      <c r="D63" s="25">
        <f t="shared" si="4"/>
        <v>0.249633867964448</v>
      </c>
      <c r="E63" s="15">
        <f t="shared" si="13"/>
        <v>1.8108350701029601E-2</v>
      </c>
      <c r="F63" s="25">
        <f t="shared" si="4"/>
        <v>0.21841257365232802</v>
      </c>
      <c r="G63" s="15">
        <f t="shared" si="13"/>
        <v>0</v>
      </c>
      <c r="H63" s="25">
        <f t="shared" si="4"/>
        <v>0.24669940751544001</v>
      </c>
      <c r="I63" s="25">
        <f t="shared" si="5"/>
        <v>0.24328724420264</v>
      </c>
      <c r="J63" s="15">
        <f t="shared" si="14"/>
        <v>1.8108350701029601E-2</v>
      </c>
      <c r="K63" s="15">
        <f t="shared" si="14"/>
        <v>0</v>
      </c>
      <c r="L63" s="15">
        <f t="shared" si="14"/>
        <v>1.8108350701029601E-2</v>
      </c>
      <c r="M63" s="15">
        <f t="shared" si="14"/>
        <v>0</v>
      </c>
      <c r="N63" s="25">
        <f t="shared" si="7"/>
        <v>0.26884434741551205</v>
      </c>
      <c r="O63" s="25">
        <f t="shared" si="8"/>
        <v>0.32534977187547998</v>
      </c>
      <c r="P63" s="25">
        <f t="shared" si="12"/>
        <v>0.24779129977553604</v>
      </c>
      <c r="Q63" s="25">
        <f t="shared" si="9"/>
        <v>0.34838187423688</v>
      </c>
      <c r="R63" s="15">
        <f t="shared" si="15"/>
        <v>0</v>
      </c>
      <c r="S63" s="25">
        <f t="shared" si="9"/>
        <v>0.24192237887752002</v>
      </c>
      <c r="T63" s="25">
        <f t="shared" si="9"/>
        <v>0.25321663944288797</v>
      </c>
      <c r="U63" s="15">
        <f t="shared" si="16"/>
        <v>0</v>
      </c>
      <c r="V63" s="25">
        <f t="shared" si="9"/>
        <v>0.25799366808080798</v>
      </c>
      <c r="W63" s="25">
        <f t="shared" si="9"/>
        <v>0.24236596010818404</v>
      </c>
      <c r="X63" s="25">
        <f t="shared" si="9"/>
        <v>0.21841257365232802</v>
      </c>
      <c r="Y63" s="25">
        <f t="shared" si="9"/>
        <v>0.18108350701029602</v>
      </c>
      <c r="Z63" s="25">
        <f t="shared" si="9"/>
        <v>0.38939607725673603</v>
      </c>
    </row>
    <row r="64" spans="2:26">
      <c r="B64" s="14">
        <v>2041</v>
      </c>
      <c r="C64" s="15">
        <f t="shared" si="13"/>
        <v>5.9561217E-2</v>
      </c>
      <c r="D64" s="25">
        <f t="shared" si="4"/>
        <v>0.249633867964448</v>
      </c>
      <c r="E64" s="15">
        <f t="shared" si="13"/>
        <v>1.6297515630926643E-2</v>
      </c>
      <c r="F64" s="25">
        <f t="shared" si="4"/>
        <v>0.21841257365232802</v>
      </c>
      <c r="G64" s="15">
        <f t="shared" si="13"/>
        <v>0</v>
      </c>
      <c r="H64" s="25">
        <f t="shared" si="4"/>
        <v>0.24669940751544001</v>
      </c>
      <c r="I64" s="25">
        <f t="shared" si="5"/>
        <v>0.24328724420264</v>
      </c>
      <c r="J64" s="15">
        <f t="shared" si="14"/>
        <v>1.6297515630926643E-2</v>
      </c>
      <c r="K64" s="15">
        <f t="shared" si="14"/>
        <v>0</v>
      </c>
      <c r="L64" s="15">
        <f t="shared" si="14"/>
        <v>1.6297515630926643E-2</v>
      </c>
      <c r="M64" s="15">
        <f t="shared" si="14"/>
        <v>0</v>
      </c>
      <c r="N64" s="25">
        <f t="shared" si="7"/>
        <v>0.26884434741551205</v>
      </c>
      <c r="O64" s="25">
        <f t="shared" si="8"/>
        <v>0.32534977187547998</v>
      </c>
      <c r="P64" s="25">
        <f t="shared" si="12"/>
        <v>0.24779129977553604</v>
      </c>
      <c r="Q64" s="25">
        <f t="shared" si="9"/>
        <v>0.34838187423688</v>
      </c>
      <c r="R64" s="15">
        <f t="shared" si="15"/>
        <v>0</v>
      </c>
      <c r="S64" s="25">
        <f t="shared" si="9"/>
        <v>0.24192237887752002</v>
      </c>
      <c r="T64" s="25">
        <f t="shared" si="9"/>
        <v>0.25321663944288797</v>
      </c>
      <c r="U64" s="15">
        <f t="shared" si="16"/>
        <v>0</v>
      </c>
      <c r="V64" s="25">
        <f t="shared" si="9"/>
        <v>0.25799366808080798</v>
      </c>
      <c r="W64" s="25">
        <f t="shared" si="9"/>
        <v>0.24236596010818404</v>
      </c>
      <c r="X64" s="25">
        <f t="shared" si="9"/>
        <v>0.21841257365232802</v>
      </c>
      <c r="Y64" s="25">
        <f t="shared" si="9"/>
        <v>0.18108350701029602</v>
      </c>
      <c r="Z64" s="25">
        <f t="shared" si="9"/>
        <v>0.38939607725673603</v>
      </c>
    </row>
    <row r="65" spans="2:26">
      <c r="B65" s="14">
        <v>2042</v>
      </c>
      <c r="C65" s="15">
        <f t="shared" si="13"/>
        <v>5.2943303999999997E-2</v>
      </c>
      <c r="D65" s="25">
        <f t="shared" si="4"/>
        <v>0.249633867964448</v>
      </c>
      <c r="E65" s="15">
        <f t="shared" si="13"/>
        <v>1.4486680560823681E-2</v>
      </c>
      <c r="F65" s="25">
        <f t="shared" si="4"/>
        <v>0.21841257365232802</v>
      </c>
      <c r="G65" s="15">
        <f t="shared" si="13"/>
        <v>0</v>
      </c>
      <c r="H65" s="25">
        <f t="shared" si="4"/>
        <v>0.24669940751544001</v>
      </c>
      <c r="I65" s="25">
        <f t="shared" si="5"/>
        <v>0.24328724420264</v>
      </c>
      <c r="J65" s="15">
        <f t="shared" si="14"/>
        <v>1.4486680560823681E-2</v>
      </c>
      <c r="K65" s="15">
        <f t="shared" si="14"/>
        <v>0</v>
      </c>
      <c r="L65" s="15">
        <f t="shared" si="14"/>
        <v>1.4486680560823681E-2</v>
      </c>
      <c r="M65" s="15">
        <f t="shared" si="14"/>
        <v>0</v>
      </c>
      <c r="N65" s="25">
        <f t="shared" si="7"/>
        <v>0.26884434741551205</v>
      </c>
      <c r="O65" s="25">
        <f t="shared" si="8"/>
        <v>0.32534977187547998</v>
      </c>
      <c r="P65" s="25">
        <f t="shared" si="12"/>
        <v>0.24779129977553604</v>
      </c>
      <c r="Q65" s="25">
        <f t="shared" si="9"/>
        <v>0.34838187423688</v>
      </c>
      <c r="R65" s="15">
        <f t="shared" si="15"/>
        <v>0</v>
      </c>
      <c r="S65" s="25">
        <f t="shared" si="9"/>
        <v>0.24192237887752002</v>
      </c>
      <c r="T65" s="25">
        <f t="shared" si="9"/>
        <v>0.25321663944288797</v>
      </c>
      <c r="U65" s="15">
        <f t="shared" si="16"/>
        <v>0</v>
      </c>
      <c r="V65" s="25">
        <f t="shared" si="9"/>
        <v>0.25799366808080798</v>
      </c>
      <c r="W65" s="25">
        <f t="shared" si="9"/>
        <v>0.24236596010818404</v>
      </c>
      <c r="X65" s="25">
        <f t="shared" si="9"/>
        <v>0.21841257365232802</v>
      </c>
      <c r="Y65" s="25">
        <f t="shared" si="9"/>
        <v>0.18108350701029602</v>
      </c>
      <c r="Z65" s="25">
        <f t="shared" si="9"/>
        <v>0.38939607725673603</v>
      </c>
    </row>
    <row r="66" spans="2:26">
      <c r="B66" s="14">
        <v>2043</v>
      </c>
      <c r="C66" s="15">
        <f t="shared" si="13"/>
        <v>4.6325390999999994E-2</v>
      </c>
      <c r="D66" s="25">
        <f t="shared" si="4"/>
        <v>0.249633867964448</v>
      </c>
      <c r="E66" s="15">
        <f t="shared" si="13"/>
        <v>1.2675845490720719E-2</v>
      </c>
      <c r="F66" s="25">
        <f t="shared" si="4"/>
        <v>0.21841257365232802</v>
      </c>
      <c r="G66" s="15">
        <f t="shared" si="13"/>
        <v>0</v>
      </c>
      <c r="H66" s="25">
        <f t="shared" si="4"/>
        <v>0.24669940751544001</v>
      </c>
      <c r="I66" s="25">
        <f t="shared" si="5"/>
        <v>0.24328724420264</v>
      </c>
      <c r="J66" s="15">
        <f t="shared" si="14"/>
        <v>1.2675845490720719E-2</v>
      </c>
      <c r="K66" s="15">
        <f t="shared" si="14"/>
        <v>0</v>
      </c>
      <c r="L66" s="15">
        <f t="shared" si="14"/>
        <v>1.2675845490720719E-2</v>
      </c>
      <c r="M66" s="15">
        <f t="shared" si="14"/>
        <v>0</v>
      </c>
      <c r="N66" s="25">
        <f t="shared" si="7"/>
        <v>0.26884434741551205</v>
      </c>
      <c r="O66" s="25">
        <f t="shared" si="8"/>
        <v>0.32534977187547998</v>
      </c>
      <c r="P66" s="25">
        <f t="shared" si="12"/>
        <v>0.24779129977553604</v>
      </c>
      <c r="Q66" s="25">
        <f t="shared" si="9"/>
        <v>0.34838187423688</v>
      </c>
      <c r="R66" s="15">
        <f t="shared" si="15"/>
        <v>0</v>
      </c>
      <c r="S66" s="25">
        <f t="shared" si="9"/>
        <v>0.24192237887752002</v>
      </c>
      <c r="T66" s="25">
        <f t="shared" si="9"/>
        <v>0.25321663944288797</v>
      </c>
      <c r="U66" s="15">
        <f t="shared" si="16"/>
        <v>0</v>
      </c>
      <c r="V66" s="25">
        <f t="shared" si="9"/>
        <v>0.25799366808080798</v>
      </c>
      <c r="W66" s="25">
        <f t="shared" si="9"/>
        <v>0.24236596010818404</v>
      </c>
      <c r="X66" s="25">
        <f t="shared" si="9"/>
        <v>0.21841257365232802</v>
      </c>
      <c r="Y66" s="25">
        <f t="shared" si="9"/>
        <v>0.18108350701029602</v>
      </c>
      <c r="Z66" s="25">
        <f t="shared" si="9"/>
        <v>0.38939607725673603</v>
      </c>
    </row>
    <row r="67" spans="2:26">
      <c r="B67" s="14">
        <v>2044</v>
      </c>
      <c r="C67" s="15">
        <f t="shared" si="13"/>
        <v>3.9707478000000004E-2</v>
      </c>
      <c r="D67" s="25">
        <f t="shared" si="4"/>
        <v>0.249633867964448</v>
      </c>
      <c r="E67" s="15">
        <f t="shared" si="13"/>
        <v>1.0865010420617761E-2</v>
      </c>
      <c r="F67" s="25">
        <f t="shared" si="4"/>
        <v>0.21841257365232802</v>
      </c>
      <c r="G67" s="15">
        <f t="shared" si="13"/>
        <v>0</v>
      </c>
      <c r="H67" s="25">
        <f t="shared" si="4"/>
        <v>0.24669940751544001</v>
      </c>
      <c r="I67" s="25">
        <f t="shared" si="5"/>
        <v>0.24328724420264</v>
      </c>
      <c r="J67" s="15">
        <f t="shared" si="14"/>
        <v>1.0865010420617761E-2</v>
      </c>
      <c r="K67" s="15">
        <f t="shared" si="14"/>
        <v>0</v>
      </c>
      <c r="L67" s="15">
        <f t="shared" si="14"/>
        <v>1.0865010420617761E-2</v>
      </c>
      <c r="M67" s="15">
        <f t="shared" si="14"/>
        <v>0</v>
      </c>
      <c r="N67" s="25">
        <f t="shared" si="7"/>
        <v>0.26884434741551205</v>
      </c>
      <c r="O67" s="25">
        <f t="shared" si="8"/>
        <v>0.32534977187547998</v>
      </c>
      <c r="P67" s="25">
        <f t="shared" si="12"/>
        <v>0.24779129977553604</v>
      </c>
      <c r="Q67" s="25">
        <f t="shared" si="9"/>
        <v>0.34838187423688</v>
      </c>
      <c r="R67" s="15">
        <f t="shared" si="15"/>
        <v>0</v>
      </c>
      <c r="S67" s="25">
        <f t="shared" si="9"/>
        <v>0.24192237887752002</v>
      </c>
      <c r="T67" s="25">
        <f t="shared" si="9"/>
        <v>0.25321663944288797</v>
      </c>
      <c r="U67" s="15">
        <f t="shared" si="16"/>
        <v>0</v>
      </c>
      <c r="V67" s="25">
        <f t="shared" si="9"/>
        <v>0.25799366808080798</v>
      </c>
      <c r="W67" s="25">
        <f t="shared" si="9"/>
        <v>0.24236596010818404</v>
      </c>
      <c r="X67" s="25">
        <f t="shared" si="9"/>
        <v>0.21841257365232802</v>
      </c>
      <c r="Y67" s="25">
        <f t="shared" si="9"/>
        <v>0.18108350701029602</v>
      </c>
      <c r="Z67" s="25">
        <f t="shared" si="9"/>
        <v>0.38939607725673603</v>
      </c>
    </row>
    <row r="68" spans="2:26">
      <c r="B68" s="14">
        <v>2045</v>
      </c>
      <c r="C68" s="15">
        <f t="shared" si="13"/>
        <v>3.3089565000000001E-2</v>
      </c>
      <c r="D68" s="25">
        <f t="shared" si="4"/>
        <v>0.249633867964448</v>
      </c>
      <c r="E68" s="15">
        <f t="shared" si="13"/>
        <v>9.0541753505148023E-3</v>
      </c>
      <c r="F68" s="25">
        <f t="shared" si="4"/>
        <v>0.21841257365232802</v>
      </c>
      <c r="G68" s="15">
        <f t="shared" si="13"/>
        <v>0</v>
      </c>
      <c r="H68" s="25">
        <f t="shared" si="4"/>
        <v>0.24669940751544001</v>
      </c>
      <c r="I68" s="25">
        <f t="shared" si="5"/>
        <v>0.24328724420264</v>
      </c>
      <c r="J68" s="15">
        <f t="shared" si="14"/>
        <v>9.0541753505148023E-3</v>
      </c>
      <c r="K68" s="15">
        <f t="shared" si="14"/>
        <v>0</v>
      </c>
      <c r="L68" s="15">
        <f t="shared" si="14"/>
        <v>9.0541753505148023E-3</v>
      </c>
      <c r="M68" s="15">
        <f t="shared" si="14"/>
        <v>0</v>
      </c>
      <c r="N68" s="25">
        <f t="shared" si="7"/>
        <v>0.26884434741551205</v>
      </c>
      <c r="O68" s="25">
        <f t="shared" si="8"/>
        <v>0.32534977187547998</v>
      </c>
      <c r="P68" s="25">
        <f t="shared" si="12"/>
        <v>0.24779129977553604</v>
      </c>
      <c r="Q68" s="25">
        <f t="shared" si="9"/>
        <v>0.34838187423688</v>
      </c>
      <c r="R68" s="15">
        <f t="shared" si="15"/>
        <v>0</v>
      </c>
      <c r="S68" s="25">
        <f t="shared" si="9"/>
        <v>0.24192237887752002</v>
      </c>
      <c r="T68" s="25">
        <f t="shared" si="9"/>
        <v>0.25321663944288797</v>
      </c>
      <c r="U68" s="15">
        <f t="shared" si="16"/>
        <v>0</v>
      </c>
      <c r="V68" s="25">
        <f t="shared" si="9"/>
        <v>0.25799366808080798</v>
      </c>
      <c r="W68" s="25">
        <f t="shared" si="9"/>
        <v>0.24236596010818404</v>
      </c>
      <c r="X68" s="25">
        <f t="shared" si="9"/>
        <v>0.21841257365232802</v>
      </c>
      <c r="Y68" s="25">
        <f t="shared" si="9"/>
        <v>0.18108350701029602</v>
      </c>
      <c r="Z68" s="25">
        <f t="shared" si="9"/>
        <v>0.38939607725673603</v>
      </c>
    </row>
    <row r="69" spans="2:26">
      <c r="B69" s="14">
        <v>2046</v>
      </c>
      <c r="C69" s="15">
        <f t="shared" si="13"/>
        <v>2.6471651999999998E-2</v>
      </c>
      <c r="D69" s="25">
        <f t="shared" si="4"/>
        <v>0.249633867964448</v>
      </c>
      <c r="E69" s="15">
        <f t="shared" si="13"/>
        <v>7.2433402804118405E-3</v>
      </c>
      <c r="F69" s="25">
        <f t="shared" si="4"/>
        <v>0.21841257365232802</v>
      </c>
      <c r="G69" s="15">
        <f t="shared" si="13"/>
        <v>0</v>
      </c>
      <c r="H69" s="25">
        <f t="shared" si="4"/>
        <v>0.24669940751544001</v>
      </c>
      <c r="I69" s="25">
        <f t="shared" si="5"/>
        <v>0.24328724420264</v>
      </c>
      <c r="J69" s="15">
        <f t="shared" si="14"/>
        <v>7.2433402804118405E-3</v>
      </c>
      <c r="K69" s="15">
        <f t="shared" si="14"/>
        <v>0</v>
      </c>
      <c r="L69" s="15">
        <f t="shared" si="14"/>
        <v>7.2433402804118405E-3</v>
      </c>
      <c r="M69" s="15">
        <f t="shared" si="14"/>
        <v>0</v>
      </c>
      <c r="N69" s="25">
        <f t="shared" si="7"/>
        <v>0.26884434741551205</v>
      </c>
      <c r="O69" s="25">
        <f t="shared" si="8"/>
        <v>0.32534977187547998</v>
      </c>
      <c r="P69" s="25">
        <f t="shared" si="12"/>
        <v>0.24779129977553604</v>
      </c>
      <c r="Q69" s="25">
        <f t="shared" si="9"/>
        <v>0.34838187423688</v>
      </c>
      <c r="R69" s="15">
        <f t="shared" si="15"/>
        <v>0</v>
      </c>
      <c r="S69" s="25">
        <f t="shared" si="9"/>
        <v>0.24192237887752002</v>
      </c>
      <c r="T69" s="25">
        <f t="shared" si="9"/>
        <v>0.25321663944288797</v>
      </c>
      <c r="U69" s="15">
        <f t="shared" si="16"/>
        <v>0</v>
      </c>
      <c r="V69" s="25">
        <f t="shared" si="9"/>
        <v>0.25799366808080798</v>
      </c>
      <c r="W69" s="25">
        <f t="shared" si="9"/>
        <v>0.24236596010818404</v>
      </c>
      <c r="X69" s="25">
        <f t="shared" si="9"/>
        <v>0.21841257365232802</v>
      </c>
      <c r="Y69" s="25">
        <f t="shared" si="9"/>
        <v>0.18108350701029602</v>
      </c>
      <c r="Z69" s="25">
        <f t="shared" si="9"/>
        <v>0.38939607725673603</v>
      </c>
    </row>
    <row r="70" spans="2:26">
      <c r="B70" s="14">
        <v>2047</v>
      </c>
      <c r="C70" s="15">
        <f t="shared" si="13"/>
        <v>1.9853738999999995E-2</v>
      </c>
      <c r="D70" s="25">
        <f t="shared" si="4"/>
        <v>0.249633867964448</v>
      </c>
      <c r="E70" s="15">
        <f t="shared" si="13"/>
        <v>5.4325052103088786E-3</v>
      </c>
      <c r="F70" s="25">
        <f t="shared" si="4"/>
        <v>0.21841257365232802</v>
      </c>
      <c r="G70" s="15">
        <f t="shared" si="13"/>
        <v>0</v>
      </c>
      <c r="H70" s="25">
        <f t="shared" si="4"/>
        <v>0.24669940751544001</v>
      </c>
      <c r="I70" s="25">
        <f t="shared" si="5"/>
        <v>0.24328724420264</v>
      </c>
      <c r="J70" s="15">
        <f t="shared" si="14"/>
        <v>5.4325052103088786E-3</v>
      </c>
      <c r="K70" s="15">
        <f t="shared" si="14"/>
        <v>0</v>
      </c>
      <c r="L70" s="15">
        <f t="shared" si="14"/>
        <v>5.4325052103088786E-3</v>
      </c>
      <c r="M70" s="15">
        <f t="shared" si="14"/>
        <v>0</v>
      </c>
      <c r="N70" s="25">
        <f t="shared" si="7"/>
        <v>0.26884434741551205</v>
      </c>
      <c r="O70" s="25">
        <f t="shared" si="8"/>
        <v>0.32534977187547998</v>
      </c>
      <c r="P70" s="25">
        <f t="shared" si="12"/>
        <v>0.24779129977553604</v>
      </c>
      <c r="Q70" s="25">
        <f t="shared" si="9"/>
        <v>0.34838187423688</v>
      </c>
      <c r="R70" s="15">
        <f t="shared" si="15"/>
        <v>0</v>
      </c>
      <c r="S70" s="25">
        <f t="shared" si="9"/>
        <v>0.24192237887752002</v>
      </c>
      <c r="T70" s="25">
        <f t="shared" si="9"/>
        <v>0.25321663944288797</v>
      </c>
      <c r="U70" s="15">
        <f t="shared" si="16"/>
        <v>0</v>
      </c>
      <c r="V70" s="25">
        <f t="shared" si="9"/>
        <v>0.25799366808080798</v>
      </c>
      <c r="W70" s="25">
        <f t="shared" si="9"/>
        <v>0.24236596010818404</v>
      </c>
      <c r="X70" s="25">
        <f t="shared" si="9"/>
        <v>0.21841257365232802</v>
      </c>
      <c r="Y70" s="25">
        <f t="shared" si="9"/>
        <v>0.18108350701029602</v>
      </c>
      <c r="Z70" s="25">
        <f t="shared" si="9"/>
        <v>0.38939607725673603</v>
      </c>
    </row>
    <row r="71" spans="2:26">
      <c r="B71" s="14">
        <v>2048</v>
      </c>
      <c r="C71" s="15">
        <f t="shared" si="13"/>
        <v>1.3235825999999992E-2</v>
      </c>
      <c r="D71" s="25">
        <f t="shared" si="4"/>
        <v>0.249633867964448</v>
      </c>
      <c r="E71" s="15">
        <f t="shared" si="13"/>
        <v>3.6216701402059168E-3</v>
      </c>
      <c r="F71" s="25">
        <f t="shared" si="4"/>
        <v>0.21841257365232802</v>
      </c>
      <c r="G71" s="15">
        <f t="shared" si="13"/>
        <v>0</v>
      </c>
      <c r="H71" s="25">
        <f t="shared" si="4"/>
        <v>0.24669940751544001</v>
      </c>
      <c r="I71" s="25">
        <f t="shared" si="5"/>
        <v>0.24328724420264</v>
      </c>
      <c r="J71" s="15">
        <f t="shared" si="14"/>
        <v>3.6216701402059168E-3</v>
      </c>
      <c r="K71" s="15">
        <f t="shared" si="14"/>
        <v>0</v>
      </c>
      <c r="L71" s="15">
        <f t="shared" si="14"/>
        <v>3.6216701402059168E-3</v>
      </c>
      <c r="M71" s="15">
        <f t="shared" si="14"/>
        <v>0</v>
      </c>
      <c r="N71" s="25">
        <f t="shared" si="7"/>
        <v>0.26884434741551205</v>
      </c>
      <c r="O71" s="25">
        <f t="shared" si="8"/>
        <v>0.32534977187547998</v>
      </c>
      <c r="P71" s="25">
        <f t="shared" si="12"/>
        <v>0.24779129977553604</v>
      </c>
      <c r="Q71" s="25">
        <f t="shared" si="9"/>
        <v>0.34838187423688</v>
      </c>
      <c r="R71" s="15">
        <f t="shared" si="15"/>
        <v>0</v>
      </c>
      <c r="S71" s="25">
        <f t="shared" si="9"/>
        <v>0.24192237887752002</v>
      </c>
      <c r="T71" s="25">
        <f t="shared" si="9"/>
        <v>0.25321663944288797</v>
      </c>
      <c r="U71" s="15">
        <f t="shared" si="16"/>
        <v>0</v>
      </c>
      <c r="V71" s="25">
        <f t="shared" si="9"/>
        <v>0.25799366808080798</v>
      </c>
      <c r="W71" s="25">
        <f t="shared" si="9"/>
        <v>0.24236596010818404</v>
      </c>
      <c r="X71" s="25">
        <f t="shared" si="9"/>
        <v>0.21841257365232802</v>
      </c>
      <c r="Y71" s="25">
        <f t="shared" si="9"/>
        <v>0.18108350701029602</v>
      </c>
      <c r="Z71" s="25">
        <f t="shared" si="9"/>
        <v>0.38939607725673603</v>
      </c>
    </row>
    <row r="72" spans="2:26">
      <c r="B72" s="14">
        <v>2049</v>
      </c>
      <c r="C72" s="15">
        <f t="shared" si="13"/>
        <v>6.617913000000003E-3</v>
      </c>
      <c r="D72" s="25">
        <f t="shared" si="4"/>
        <v>0.249633867964448</v>
      </c>
      <c r="E72" s="15">
        <f t="shared" si="13"/>
        <v>1.8108350701029619E-3</v>
      </c>
      <c r="F72" s="25">
        <f t="shared" si="4"/>
        <v>0.21841257365232802</v>
      </c>
      <c r="G72" s="15">
        <f t="shared" si="13"/>
        <v>0</v>
      </c>
      <c r="H72" s="25">
        <f t="shared" si="4"/>
        <v>0.24669940751544001</v>
      </c>
      <c r="I72" s="25">
        <f t="shared" si="5"/>
        <v>0.24328724420264</v>
      </c>
      <c r="J72" s="15">
        <f t="shared" si="14"/>
        <v>1.8108350701029619E-3</v>
      </c>
      <c r="K72" s="15">
        <f t="shared" si="14"/>
        <v>0</v>
      </c>
      <c r="L72" s="15">
        <f t="shared" si="14"/>
        <v>1.8108350701029619E-3</v>
      </c>
      <c r="M72" s="15">
        <f t="shared" si="14"/>
        <v>0</v>
      </c>
      <c r="N72" s="25">
        <f t="shared" si="7"/>
        <v>0.26884434741551205</v>
      </c>
      <c r="O72" s="25">
        <f t="shared" si="8"/>
        <v>0.32534977187547998</v>
      </c>
      <c r="P72" s="25">
        <f t="shared" si="12"/>
        <v>0.24779129977553604</v>
      </c>
      <c r="Q72" s="25">
        <f t="shared" si="9"/>
        <v>0.34838187423688</v>
      </c>
      <c r="R72" s="15">
        <f t="shared" si="15"/>
        <v>0</v>
      </c>
      <c r="S72" s="25">
        <f t="shared" si="9"/>
        <v>0.24192237887752002</v>
      </c>
      <c r="T72" s="25">
        <f t="shared" si="9"/>
        <v>0.25321663944288797</v>
      </c>
      <c r="U72" s="15">
        <f t="shared" si="16"/>
        <v>0</v>
      </c>
      <c r="V72" s="25">
        <f t="shared" si="9"/>
        <v>0.25799366808080798</v>
      </c>
      <c r="W72" s="25">
        <f t="shared" si="9"/>
        <v>0.24236596010818404</v>
      </c>
      <c r="X72" s="25">
        <f t="shared" si="9"/>
        <v>0.21841257365232802</v>
      </c>
      <c r="Y72" s="25">
        <f t="shared" si="9"/>
        <v>0.18108350701029602</v>
      </c>
      <c r="Z72" s="25">
        <f t="shared" si="9"/>
        <v>0.38939607725673603</v>
      </c>
    </row>
    <row r="73" spans="2:26" ht="20" thickBot="1">
      <c r="B73" s="16">
        <v>2050</v>
      </c>
      <c r="C73" s="17">
        <f>0</f>
        <v>0</v>
      </c>
      <c r="D73" s="18">
        <f>1*D40</f>
        <v>0.249633867964448</v>
      </c>
      <c r="E73" s="17">
        <f>0</f>
        <v>0</v>
      </c>
      <c r="F73" s="18">
        <f>1*F40</f>
        <v>0.21841257365232802</v>
      </c>
      <c r="G73" s="17">
        <f>0</f>
        <v>0</v>
      </c>
      <c r="H73" s="18">
        <f>1*H40</f>
        <v>0.24669940751544001</v>
      </c>
      <c r="I73" s="18">
        <f>1*I40</f>
        <v>0.24328724420264</v>
      </c>
      <c r="J73" s="17">
        <f>0</f>
        <v>0</v>
      </c>
      <c r="K73" s="17">
        <f>0</f>
        <v>0</v>
      </c>
      <c r="L73" s="17">
        <f>0</f>
        <v>0</v>
      </c>
      <c r="M73" s="17">
        <f>0</f>
        <v>0</v>
      </c>
      <c r="N73" s="18">
        <f>1*N40</f>
        <v>0.26884434741551205</v>
      </c>
      <c r="O73" s="18">
        <f>1*O40</f>
        <v>0.32534977187547998</v>
      </c>
      <c r="P73" s="18">
        <f>1*P40</f>
        <v>0.24779129977553604</v>
      </c>
      <c r="Q73" s="18">
        <f>1*Q40</f>
        <v>0.34838187423688</v>
      </c>
      <c r="R73" s="17">
        <f>0</f>
        <v>0</v>
      </c>
      <c r="S73" s="18">
        <f>1*S40</f>
        <v>0.24192237887752002</v>
      </c>
      <c r="T73" s="18">
        <f>1*T40</f>
        <v>0.25321663944288797</v>
      </c>
      <c r="U73" s="17">
        <f>0</f>
        <v>0</v>
      </c>
      <c r="V73" s="18">
        <f>1*V40</f>
        <v>0.25799366808080798</v>
      </c>
      <c r="W73" s="18">
        <f>1*W40</f>
        <v>0.24236596010818404</v>
      </c>
      <c r="X73" s="18">
        <f>1*X40</f>
        <v>0.21841257365232802</v>
      </c>
      <c r="Y73" s="18">
        <f>1*Y40</f>
        <v>0.18108350701029602</v>
      </c>
      <c r="Z73" s="18">
        <f>1*Z40</f>
        <v>0.38939607725673603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918FC-D42D-E349-8961-85BE0275CF48}">
  <dimension ref="A1:AB72"/>
  <sheetViews>
    <sheetView workbookViewId="0">
      <selection activeCell="D2" sqref="D2"/>
    </sheetView>
  </sheetViews>
  <sheetFormatPr baseColWidth="10" defaultRowHeight="16"/>
  <cols>
    <col min="2" max="2" width="5.83203125" style="19" bestFit="1" customWidth="1"/>
    <col min="3" max="3" width="21.83203125" style="19" bestFit="1" customWidth="1"/>
    <col min="4" max="4" width="14.6640625" style="19" bestFit="1" customWidth="1"/>
    <col min="5" max="6" width="14" style="19" bestFit="1" customWidth="1"/>
    <col min="7" max="7" width="14.83203125" style="19" bestFit="1" customWidth="1"/>
    <col min="8" max="8" width="14" style="19" bestFit="1" customWidth="1"/>
    <col min="9" max="9" width="19" style="19" bestFit="1" customWidth="1"/>
    <col min="10" max="10" width="17.5" style="19" bestFit="1" customWidth="1"/>
    <col min="11" max="11" width="17.1640625" style="19" bestFit="1" customWidth="1"/>
    <col min="12" max="12" width="29.5" style="19" bestFit="1" customWidth="1"/>
    <col min="13" max="13" width="8.33203125" style="19" bestFit="1" customWidth="1"/>
    <col min="14" max="14" width="26.33203125" style="19" bestFit="1" customWidth="1"/>
    <col min="15" max="15" width="20.5" style="19" bestFit="1" customWidth="1"/>
    <col min="16" max="16" width="20.6640625" style="19" bestFit="1" customWidth="1"/>
    <col min="17" max="17" width="14" style="19" bestFit="1" customWidth="1"/>
    <col min="18" max="18" width="21" style="19" bestFit="1" customWidth="1"/>
    <col min="19" max="19" width="19.6640625" style="19" bestFit="1" customWidth="1"/>
    <col min="20" max="20" width="7.83203125" style="19" bestFit="1" customWidth="1"/>
    <col min="21" max="22" width="14" style="19" bestFit="1" customWidth="1"/>
    <col min="23" max="23" width="27.1640625" style="19" bestFit="1" customWidth="1"/>
    <col min="24" max="24" width="14" style="19" bestFit="1" customWidth="1"/>
    <col min="25" max="25" width="32.1640625" style="19" bestFit="1" customWidth="1"/>
    <col min="26" max="26" width="18.6640625" style="19" bestFit="1" customWidth="1"/>
    <col min="27" max="27" width="29" style="19" bestFit="1" customWidth="1"/>
    <col min="28" max="28" width="15.33203125" style="19" bestFit="1" customWidth="1"/>
  </cols>
  <sheetData>
    <row r="1" spans="1:28" ht="19">
      <c r="C1" s="20" t="s">
        <v>352</v>
      </c>
      <c r="D1" s="20" t="s">
        <v>351</v>
      </c>
      <c r="E1" s="20" t="s">
        <v>2</v>
      </c>
      <c r="F1" s="20" t="s">
        <v>3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26</v>
      </c>
      <c r="L1" s="20" t="s">
        <v>27</v>
      </c>
      <c r="M1" s="20" t="s">
        <v>32</v>
      </c>
      <c r="N1" s="20" t="s">
        <v>164</v>
      </c>
      <c r="O1" s="20" t="s">
        <v>170</v>
      </c>
      <c r="P1" s="20" t="s">
        <v>197</v>
      </c>
      <c r="Q1" s="20" t="s">
        <v>198</v>
      </c>
      <c r="R1" s="20" t="s">
        <v>199</v>
      </c>
      <c r="S1" s="20" t="s">
        <v>200</v>
      </c>
      <c r="T1" s="20" t="s">
        <v>305</v>
      </c>
      <c r="U1" s="20" t="s">
        <v>310</v>
      </c>
      <c r="V1" s="20" t="s">
        <v>314</v>
      </c>
      <c r="W1" s="20" t="s">
        <v>318</v>
      </c>
      <c r="X1" s="20" t="s">
        <v>322</v>
      </c>
      <c r="Y1" s="20" t="s">
        <v>326</v>
      </c>
      <c r="Z1" s="20" t="s">
        <v>327</v>
      </c>
      <c r="AA1" s="20" t="s">
        <v>328</v>
      </c>
      <c r="AB1" s="20" t="s">
        <v>331</v>
      </c>
    </row>
    <row r="2" spans="1:28" ht="19">
      <c r="B2" s="20">
        <v>2005</v>
      </c>
      <c r="D2" s="21">
        <f>95.793*1000000</f>
        <v>95793000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19">
      <c r="B3" s="22">
        <v>2017</v>
      </c>
      <c r="C3" s="23">
        <f>($D$2-D3)/$D$2</f>
        <v>0.14007440798941284</v>
      </c>
      <c r="D3" s="21">
        <f>SUM(E3:AB3)</f>
        <v>82374852.235470176</v>
      </c>
      <c r="E3" s="24">
        <f>'Final Energy Source (CO)'!C2*'Final Energy Source (CO)'!C40</f>
        <v>33989036.433956452</v>
      </c>
      <c r="F3" s="24">
        <f>'Final Energy Source (CO)'!D2*'Final Energy Source (CO)'!D40</f>
        <v>8743669.6923171058</v>
      </c>
      <c r="G3" s="24">
        <f>'Final Energy Source (CO)'!E2*'Final Energy Source (CO)'!E40</f>
        <v>10751560.805890778</v>
      </c>
      <c r="H3" s="24">
        <f>'Final Energy Source (CO)'!F2*'Final Energy Source (CO)'!F40</f>
        <v>785526.10659488279</v>
      </c>
      <c r="I3" s="24">
        <f>'Final Energy Source (CO)'!G2*'Final Energy Source (CO)'!G40</f>
        <v>0</v>
      </c>
      <c r="J3" s="24">
        <f>'Final Energy Source (CO)'!H2*'Final Energy Source (CO)'!H40</f>
        <v>2462.0027978500452</v>
      </c>
      <c r="K3" s="24">
        <f>'Final Energy Source (CO)'!I2*'Final Energy Source (CO)'!I40</f>
        <v>23364702.386880968</v>
      </c>
      <c r="L3" s="24">
        <f>'Final Energy Source (CO)'!J2*'Final Energy Source (CO)'!J40</f>
        <v>42855.034595557336</v>
      </c>
      <c r="M3" s="24">
        <f>'Final Energy Source (CO)'!K2*'Final Energy Source (CO)'!K40</f>
        <v>0</v>
      </c>
      <c r="N3" s="24">
        <f>'Final Energy Source (CO)'!L2*'Final Energy Source (CO)'!L40</f>
        <v>5139.7339372846209</v>
      </c>
      <c r="O3" s="24">
        <f>'Final Energy Source (CO)'!M2*'Final Energy Source (CO)'!M40</f>
        <v>0</v>
      </c>
      <c r="P3" s="24">
        <f>'Final Energy Source (CO)'!N2*'Final Energy Source (CO)'!N40</f>
        <v>90671.611980199799</v>
      </c>
      <c r="Q3" s="24">
        <f>'Final Energy Source (CO)'!O2*'Final Energy Source (CO)'!O40</f>
        <v>333711.24667678465</v>
      </c>
      <c r="R3" s="24">
        <f>'Final Energy Source (CO)'!P2*'Final Energy Source (CO)'!P40</f>
        <v>92753.745559311152</v>
      </c>
      <c r="S3" s="24">
        <f>'Final Energy Source (CO)'!Q2*'Final Energy Source (CO)'!Q40</f>
        <v>152210.62740595225</v>
      </c>
      <c r="T3" s="24">
        <f>'Final Energy Source (CO)'!R2*'Final Energy Source (CO)'!R40</f>
        <v>0</v>
      </c>
      <c r="U3" s="24">
        <f>'Final Energy Source (CO)'!S2*'Final Energy Source (CO)'!S40</f>
        <v>2616897.5348555394</v>
      </c>
      <c r="V3" s="24">
        <f>'Final Energy Source (CO)'!T2*'Final Energy Source (CO)'!T40</f>
        <v>170774.83092151996</v>
      </c>
      <c r="W3" s="24">
        <f>'Final Energy Source (CO)'!U2*'Final Energy Source (CO)'!U40</f>
        <v>0</v>
      </c>
      <c r="X3" s="24">
        <f>'Final Energy Source (CO)'!V2*'Final Energy Source (CO)'!V40</f>
        <v>1176584.9254960159</v>
      </c>
      <c r="Y3" s="24">
        <f>'Final Energy Source (CO)'!W2*'Final Energy Source (CO)'!W40</f>
        <v>0</v>
      </c>
      <c r="Z3" s="24">
        <f>'Final Energy Source (CO)'!X2*'Final Energy Source (CO)'!X40</f>
        <v>0</v>
      </c>
      <c r="AA3" s="24">
        <f>'Final Energy Source (CO)'!Y2*'Final Energy Source (CO)'!Y40</f>
        <v>56295.515603971267</v>
      </c>
      <c r="AB3" s="24">
        <f>'Final Energy Source (CO)'!Z2*'Final Energy Source (CO)'!Z40</f>
        <v>0</v>
      </c>
    </row>
    <row r="4" spans="1:28" ht="19">
      <c r="A4">
        <f>(E4-37.413*1000000)/(37.413*1000000)</f>
        <v>-0.13842388238863046</v>
      </c>
      <c r="B4" s="22">
        <v>2018</v>
      </c>
      <c r="C4" s="23">
        <f t="shared" ref="C4:C36" si="0">($D$2-D4)/$D$2</f>
        <v>0.15717787380246981</v>
      </c>
      <c r="D4" s="21">
        <f t="shared" ref="D4:D36" si="1">SUM(E4:AB4)</f>
        <v>80736459.934840009</v>
      </c>
      <c r="E4" s="24">
        <f>'Final Energy Source (CO)'!C3*'Final Energy Source (CO)'!C41</f>
        <v>32234147.288194168</v>
      </c>
      <c r="F4" s="24">
        <f>'Final Energy Source (CO)'!D3*'Final Energy Source (CO)'!D41</f>
        <v>8873972.3876452036</v>
      </c>
      <c r="G4" s="24">
        <f>'Final Energy Source (CO)'!E3*'Final Energy Source (CO)'!E41</f>
        <v>10278021.647464709</v>
      </c>
      <c r="H4" s="24">
        <f>'Final Energy Source (CO)'!F3*'Final Energy Source (CO)'!F41</f>
        <v>975708.23019419739</v>
      </c>
      <c r="I4" s="24">
        <f>'Final Energy Source (CO)'!G3*'Final Energy Source (CO)'!G41</f>
        <v>0</v>
      </c>
      <c r="J4" s="24">
        <f>'Final Energy Source (CO)'!H3*'Final Energy Source (CO)'!H41</f>
        <v>2563.0393051638052</v>
      </c>
      <c r="K4" s="24">
        <f>'Final Energy Source (CO)'!I3*'Final Energy Source (CO)'!I41</f>
        <v>23539522.234870158</v>
      </c>
      <c r="L4" s="24">
        <f>'Final Energy Source (CO)'!J3*'Final Energy Source (CO)'!J41</f>
        <v>40919.513605036314</v>
      </c>
      <c r="M4" s="24">
        <f>'Final Energy Source (CO)'!K3*'Final Energy Source (CO)'!K41</f>
        <v>0</v>
      </c>
      <c r="N4" s="24">
        <f>'Final Energy Source (CO)'!L3*'Final Energy Source (CO)'!L41</f>
        <v>4838.3057360041157</v>
      </c>
      <c r="O4" s="24">
        <f>'Final Energy Source (CO)'!M3*'Final Energy Source (CO)'!M41</f>
        <v>0</v>
      </c>
      <c r="P4" s="24">
        <f>'Final Energy Source (CO)'!N3*'Final Energy Source (CO)'!N41</f>
        <v>89492.802263462756</v>
      </c>
      <c r="Q4" s="24">
        <f>'Final Energy Source (CO)'!O3*'Final Energy Source (CO)'!O41</f>
        <v>342583.08533221902</v>
      </c>
      <c r="R4" s="24">
        <f>'Final Energy Source (CO)'!P3*'Final Energy Source (CO)'!P41</f>
        <v>91824.399467956304</v>
      </c>
      <c r="S4" s="24">
        <f>'Final Energy Source (CO)'!Q3*'Final Energy Source (CO)'!Q41</f>
        <v>150964.79637698288</v>
      </c>
      <c r="T4" s="24">
        <f>'Final Energy Source (CO)'!R3*'Final Energy Source (CO)'!R41</f>
        <v>0</v>
      </c>
      <c r="U4" s="24">
        <f>'Final Energy Source (CO)'!S3*'Final Energy Source (CO)'!S41</f>
        <v>2655448.4196679504</v>
      </c>
      <c r="V4" s="24">
        <f>'Final Energy Source (CO)'!T3*'Final Energy Source (CO)'!T41</f>
        <v>171598.9635471277</v>
      </c>
      <c r="W4" s="24">
        <f>'Final Energy Source (CO)'!U3*'Final Energy Source (CO)'!U41</f>
        <v>0</v>
      </c>
      <c r="X4" s="24">
        <f>'Final Energy Source (CO)'!V3*'Final Energy Source (CO)'!V41</f>
        <v>1222857.0132247994</v>
      </c>
      <c r="Y4" s="24">
        <f>'Final Energy Source (CO)'!W3*'Final Energy Source (CO)'!W41</f>
        <v>0</v>
      </c>
      <c r="Z4" s="24">
        <f>'Final Energy Source (CO)'!X3*'Final Energy Source (CO)'!X41</f>
        <v>0</v>
      </c>
      <c r="AA4" s="24">
        <f>'Final Energy Source (CO)'!Y3*'Final Energy Source (CO)'!Y41</f>
        <v>61997.807944870896</v>
      </c>
      <c r="AB4" s="24">
        <f>'Final Energy Source (CO)'!Z3*'Final Energy Source (CO)'!Z41</f>
        <v>0</v>
      </c>
    </row>
    <row r="5" spans="1:28" ht="19">
      <c r="A5">
        <f t="shared" ref="A5:A35" si="2">(E5-37.413*1000000)/(37.413*1000000)</f>
        <v>-0.1864765702400232</v>
      </c>
      <c r="B5" s="22">
        <v>2019</v>
      </c>
      <c r="C5" s="23">
        <f t="shared" si="0"/>
        <v>0.18085336045585346</v>
      </c>
      <c r="D5" s="21">
        <f t="shared" si="1"/>
        <v>78468514.04185243</v>
      </c>
      <c r="E5" s="24">
        <f>'Final Energy Source (CO)'!C4*'Final Energy Source (CO)'!C42</f>
        <v>30436352.077610012</v>
      </c>
      <c r="F5" s="24">
        <f>'Final Energy Source (CO)'!D4*'Final Energy Source (CO)'!D42</f>
        <v>8989224.8937713709</v>
      </c>
      <c r="G5" s="24">
        <f>'Final Energy Source (CO)'!E4*'Final Energy Source (CO)'!E42</f>
        <v>9652475.1692560017</v>
      </c>
      <c r="H5" s="24">
        <f>'Final Energy Source (CO)'!F4*'Final Energy Source (CO)'!F42</f>
        <v>978852.86717037018</v>
      </c>
      <c r="I5" s="24">
        <f>'Final Energy Source (CO)'!G4*'Final Energy Source (CO)'!G42</f>
        <v>0</v>
      </c>
      <c r="J5" s="24">
        <f>'Final Energy Source (CO)'!H4*'Final Energy Source (CO)'!H42</f>
        <v>2581.4381479315994</v>
      </c>
      <c r="K5" s="24">
        <f>'Final Energy Source (CO)'!I4*'Final Energy Source (CO)'!I42</f>
        <v>23647296.711350948</v>
      </c>
      <c r="L5" s="24">
        <f>'Final Energy Source (CO)'!J4*'Final Energy Source (CO)'!J42</f>
        <v>38695.191575085679</v>
      </c>
      <c r="M5" s="24">
        <f>'Final Energy Source (CO)'!K4*'Final Energy Source (CO)'!K42</f>
        <v>0</v>
      </c>
      <c r="N5" s="24">
        <f>'Final Energy Source (CO)'!L4*'Final Energy Source (CO)'!L42</f>
        <v>5109.49493142342</v>
      </c>
      <c r="O5" s="24">
        <f>'Final Energy Source (CO)'!M4*'Final Energy Source (CO)'!M42</f>
        <v>0</v>
      </c>
      <c r="P5" s="24">
        <f>'Final Energy Source (CO)'!N4*'Final Energy Source (CO)'!N42</f>
        <v>88340.573470096817</v>
      </c>
      <c r="Q5" s="24">
        <f>'Final Energy Source (CO)'!O4*'Final Energy Source (CO)'!O42</f>
        <v>349552.00373365363</v>
      </c>
      <c r="R5" s="24">
        <f>'Final Energy Source (CO)'!P4*'Final Energy Source (CO)'!P42</f>
        <v>90931.023069401374</v>
      </c>
      <c r="S5" s="24">
        <f>'Final Energy Source (CO)'!Q4*'Final Energy Source (CO)'!Q42</f>
        <v>145881.88949586716</v>
      </c>
      <c r="T5" s="24">
        <f>'Final Energy Source (CO)'!R4*'Final Energy Source (CO)'!R42</f>
        <v>0</v>
      </c>
      <c r="U5" s="24">
        <f>'Final Energy Source (CO)'!S4*'Final Energy Source (CO)'!S42</f>
        <v>2689177.020896113</v>
      </c>
      <c r="V5" s="24">
        <f>'Final Energy Source (CO)'!T4*'Final Energy Source (CO)'!T42</f>
        <v>171871.16564721387</v>
      </c>
      <c r="W5" s="24">
        <f>'Final Energy Source (CO)'!U4*'Final Energy Source (CO)'!U42</f>
        <v>0</v>
      </c>
      <c r="X5" s="24">
        <f>'Final Energy Source (CO)'!V4*'Final Energy Source (CO)'!V42</f>
        <v>1116520.3120078503</v>
      </c>
      <c r="Y5" s="24">
        <f>'Final Energy Source (CO)'!W4*'Final Energy Source (CO)'!W42</f>
        <v>0</v>
      </c>
      <c r="Z5" s="24">
        <f>'Final Energy Source (CO)'!X4*'Final Energy Source (CO)'!X42</f>
        <v>0</v>
      </c>
      <c r="AA5" s="24">
        <f>'Final Energy Source (CO)'!Y4*'Final Energy Source (CO)'!Y42</f>
        <v>65652.209719111008</v>
      </c>
      <c r="AB5" s="24">
        <f>'Final Energy Source (CO)'!Z4*'Final Energy Source (CO)'!Z42</f>
        <v>0</v>
      </c>
    </row>
    <row r="6" spans="1:28" ht="19">
      <c r="A6">
        <f t="shared" si="2"/>
        <v>-0.23671557789995973</v>
      </c>
      <c r="B6" s="22">
        <v>2020</v>
      </c>
      <c r="C6" s="23">
        <f t="shared" si="0"/>
        <v>0.20594203575098249</v>
      </c>
      <c r="D6" s="21">
        <f t="shared" si="1"/>
        <v>76065194.569306135</v>
      </c>
      <c r="E6" s="24">
        <f>'Final Energy Source (CO)'!C5*'Final Energy Source (CO)'!C43</f>
        <v>28556760.084028807</v>
      </c>
      <c r="F6" s="24">
        <f>'Final Energy Source (CO)'!D5*'Final Energy Source (CO)'!D43</f>
        <v>9065178.7331772577</v>
      </c>
      <c r="G6" s="24">
        <f>'Final Energy Source (CO)'!E5*'Final Energy Source (CO)'!E43</f>
        <v>9015378.9618927017</v>
      </c>
      <c r="H6" s="24">
        <f>'Final Energy Source (CO)'!F5*'Final Energy Source (CO)'!F43</f>
        <v>981089.84353026375</v>
      </c>
      <c r="I6" s="24">
        <f>'Final Energy Source (CO)'!G5*'Final Energy Source (CO)'!G43</f>
        <v>0</v>
      </c>
      <c r="J6" s="24">
        <f>'Final Energy Source (CO)'!H5*'Final Energy Source (CO)'!H43</f>
        <v>2600.3123414963952</v>
      </c>
      <c r="K6" s="24">
        <f>'Final Energy Source (CO)'!I5*'Final Energy Source (CO)'!I43</f>
        <v>23684819.66380053</v>
      </c>
      <c r="L6" s="24">
        <f>'Final Energy Source (CO)'!J5*'Final Energy Source (CO)'!J43</f>
        <v>36370.87396293442</v>
      </c>
      <c r="M6" s="24">
        <f>'Final Energy Source (CO)'!K5*'Final Energy Source (CO)'!K43</f>
        <v>0</v>
      </c>
      <c r="N6" s="24">
        <f>'Final Energy Source (CO)'!L5*'Final Energy Source (CO)'!L43</f>
        <v>5990.1631360928541</v>
      </c>
      <c r="O6" s="24">
        <f>'Final Energy Source (CO)'!M5*'Final Energy Source (CO)'!M43</f>
        <v>0</v>
      </c>
      <c r="P6" s="24">
        <f>'Final Energy Source (CO)'!N5*'Final Energy Source (CO)'!N43</f>
        <v>92775.768791190058</v>
      </c>
      <c r="Q6" s="24">
        <f>'Final Energy Source (CO)'!O5*'Final Energy Source (CO)'!O43</f>
        <v>352457.72364328947</v>
      </c>
      <c r="R6" s="24">
        <f>'Final Energy Source (CO)'!P5*'Final Energy Source (CO)'!P43</f>
        <v>90489.585943223792</v>
      </c>
      <c r="S6" s="24">
        <f>'Final Energy Source (CO)'!Q5*'Final Energy Source (CO)'!Q43</f>
        <v>144155.29784321674</v>
      </c>
      <c r="T6" s="24">
        <f>'Final Energy Source (CO)'!R5*'Final Energy Source (CO)'!R43</f>
        <v>0</v>
      </c>
      <c r="U6" s="24">
        <f>'Final Energy Source (CO)'!S5*'Final Energy Source (CO)'!S43</f>
        <v>2731603.2176121664</v>
      </c>
      <c r="V6" s="24">
        <f>'Final Energy Source (CO)'!T5*'Final Energy Source (CO)'!T43</f>
        <v>171551.29681992304</v>
      </c>
      <c r="W6" s="24">
        <f>'Final Energy Source (CO)'!U5*'Final Energy Source (CO)'!U43</f>
        <v>0</v>
      </c>
      <c r="X6" s="24">
        <f>'Final Energy Source (CO)'!V5*'Final Energy Source (CO)'!V43</f>
        <v>1066955.115771692</v>
      </c>
      <c r="Y6" s="24">
        <f>'Final Energy Source (CO)'!W5*'Final Energy Source (CO)'!W43</f>
        <v>0</v>
      </c>
      <c r="Z6" s="24">
        <f>'Final Energy Source (CO)'!X5*'Final Energy Source (CO)'!X43</f>
        <v>0</v>
      </c>
      <c r="AA6" s="24">
        <f>'Final Energy Source (CO)'!Y5*'Final Energy Source (CO)'!Y43</f>
        <v>67017.927011334454</v>
      </c>
      <c r="AB6" s="24">
        <f>'Final Energy Source (CO)'!Z5*'Final Energy Source (CO)'!Z43</f>
        <v>0</v>
      </c>
    </row>
    <row r="7" spans="1:28" ht="19">
      <c r="A7">
        <f t="shared" si="2"/>
        <v>-0.28634808079129415</v>
      </c>
      <c r="B7" s="22">
        <v>2021</v>
      </c>
      <c r="C7" s="23">
        <f t="shared" si="0"/>
        <v>0.23377455471832698</v>
      </c>
      <c r="D7" s="21">
        <f t="shared" si="1"/>
        <v>73399034.079867303</v>
      </c>
      <c r="E7" s="24">
        <f>'Final Energy Source (CO)'!C6*'Final Energy Source (CO)'!C44</f>
        <v>26699859.253355313</v>
      </c>
      <c r="F7" s="24">
        <f>'Final Energy Source (CO)'!D6*'Final Energy Source (CO)'!D44</f>
        <v>9144992.6214442048</v>
      </c>
      <c r="G7" s="24">
        <f>'Final Energy Source (CO)'!E6*'Final Energy Source (CO)'!E44</f>
        <v>8385499.7034178795</v>
      </c>
      <c r="H7" s="24">
        <f>'Final Energy Source (CO)'!F6*'Final Energy Source (CO)'!F44</f>
        <v>984353.21658658551</v>
      </c>
      <c r="I7" s="24">
        <f>'Final Energy Source (CO)'!G6*'Final Energy Source (CO)'!G44</f>
        <v>0</v>
      </c>
      <c r="J7" s="24">
        <f>'Final Energy Source (CO)'!H6*'Final Energy Source (CO)'!H44</f>
        <v>2619.6672201799602</v>
      </c>
      <c r="K7" s="24">
        <f>'Final Energy Source (CO)'!I6*'Final Energy Source (CO)'!I44</f>
        <v>23363139.471433908</v>
      </c>
      <c r="L7" s="24">
        <f>'Final Energy Source (CO)'!J6*'Final Energy Source (CO)'!J44</f>
        <v>33695.847181037832</v>
      </c>
      <c r="M7" s="24">
        <f>'Final Energy Source (CO)'!K6*'Final Energy Source (CO)'!K44</f>
        <v>0</v>
      </c>
      <c r="N7" s="24">
        <f>'Final Energy Source (CO)'!L6*'Final Energy Source (CO)'!L44</f>
        <v>7136.742025268607</v>
      </c>
      <c r="O7" s="24">
        <f>'Final Energy Source (CO)'!M6*'Final Energy Source (CO)'!M44</f>
        <v>0</v>
      </c>
      <c r="P7" s="24">
        <f>'Final Energy Source (CO)'!N6*'Final Energy Source (CO)'!N44</f>
        <v>93525.418426563105</v>
      </c>
      <c r="Q7" s="24">
        <f>'Final Energy Source (CO)'!O6*'Final Energy Source (CO)'!O44</f>
        <v>359979.72699383332</v>
      </c>
      <c r="R7" s="24">
        <f>'Final Energy Source (CO)'!P6*'Final Energy Source (CO)'!P44</f>
        <v>90566.704984623124</v>
      </c>
      <c r="S7" s="24">
        <f>'Final Energy Source (CO)'!Q6*'Final Energy Source (CO)'!Q44</f>
        <v>145288.0277418906</v>
      </c>
      <c r="T7" s="24">
        <f>'Final Energy Source (CO)'!R6*'Final Energy Source (CO)'!R44</f>
        <v>0</v>
      </c>
      <c r="U7" s="24">
        <f>'Final Energy Source (CO)'!S6*'Final Energy Source (CO)'!S44</f>
        <v>2781538.7697165874</v>
      </c>
      <c r="V7" s="24">
        <f>'Final Energy Source (CO)'!T6*'Final Energy Source (CO)'!T44</f>
        <v>171449.69142772487</v>
      </c>
      <c r="W7" s="24">
        <f>'Final Energy Source (CO)'!U6*'Final Energy Source (CO)'!U44</f>
        <v>0</v>
      </c>
      <c r="X7" s="24">
        <f>'Final Energy Source (CO)'!V6*'Final Energy Source (CO)'!V44</f>
        <v>1066696.2425252313</v>
      </c>
      <c r="Y7" s="24">
        <f>'Final Energy Source (CO)'!W6*'Final Energy Source (CO)'!W44</f>
        <v>0</v>
      </c>
      <c r="Z7" s="24">
        <f>'Final Energy Source (CO)'!X6*'Final Energy Source (CO)'!X44</f>
        <v>0</v>
      </c>
      <c r="AA7" s="24">
        <f>'Final Energy Source (CO)'!Y6*'Final Energy Source (CO)'!Y44</f>
        <v>68692.975386473889</v>
      </c>
      <c r="AB7" s="24">
        <f>'Final Energy Source (CO)'!Z6*'Final Energy Source (CO)'!Z44</f>
        <v>0</v>
      </c>
    </row>
    <row r="8" spans="1:28" ht="19">
      <c r="A8">
        <f t="shared" si="2"/>
        <v>-0.33723106944619086</v>
      </c>
      <c r="B8" s="22">
        <v>2022</v>
      </c>
      <c r="C8" s="23">
        <f t="shared" si="0"/>
        <v>0.26290832923877766</v>
      </c>
      <c r="D8" s="21">
        <f t="shared" si="1"/>
        <v>70608222.417229772</v>
      </c>
      <c r="E8" s="24">
        <f>'Final Energy Source (CO)'!C7*'Final Energy Source (CO)'!C45</f>
        <v>24796173.998809662</v>
      </c>
      <c r="F8" s="24">
        <f>'Final Energy Source (CO)'!D7*'Final Energy Source (CO)'!D45</f>
        <v>9216700.4640744906</v>
      </c>
      <c r="G8" s="24">
        <f>'Final Energy Source (CO)'!E7*'Final Energy Source (CO)'!E45</f>
        <v>7753508.7536060857</v>
      </c>
      <c r="H8" s="24">
        <f>'Final Energy Source (CO)'!F7*'Final Energy Source (CO)'!F45</f>
        <v>987052.62795647443</v>
      </c>
      <c r="I8" s="24">
        <f>'Final Energy Source (CO)'!G7*'Final Energy Source (CO)'!G45</f>
        <v>0</v>
      </c>
      <c r="J8" s="24">
        <f>'Final Energy Source (CO)'!H7*'Final Energy Source (CO)'!H45</f>
        <v>2638.640177869057</v>
      </c>
      <c r="K8" s="24">
        <f>'Final Energy Source (CO)'!I7*'Final Energy Source (CO)'!I45</f>
        <v>22975429.240350377</v>
      </c>
      <c r="L8" s="24">
        <f>'Final Energy Source (CO)'!J7*'Final Energy Source (CO)'!J45</f>
        <v>30947.361456054507</v>
      </c>
      <c r="M8" s="24">
        <f>'Final Energy Source (CO)'!K7*'Final Energy Source (CO)'!K45</f>
        <v>0</v>
      </c>
      <c r="N8" s="24">
        <f>'Final Energy Source (CO)'!L7*'Final Energy Source (CO)'!L45</f>
        <v>8567.341358274407</v>
      </c>
      <c r="O8" s="24">
        <f>'Final Energy Source (CO)'!M7*'Final Energy Source (CO)'!M45</f>
        <v>0</v>
      </c>
      <c r="P8" s="24">
        <f>'Final Energy Source (CO)'!N7*'Final Energy Source (CO)'!N45</f>
        <v>94425.879084120475</v>
      </c>
      <c r="Q8" s="24">
        <f>'Final Energy Source (CO)'!O7*'Final Energy Source (CO)'!O45</f>
        <v>366920.5047697032</v>
      </c>
      <c r="R8" s="24">
        <f>'Final Energy Source (CO)'!P7*'Final Energy Source (CO)'!P45</f>
        <v>90730.433769730473</v>
      </c>
      <c r="S8" s="24">
        <f>'Final Energy Source (CO)'!Q7*'Final Energy Source (CO)'!Q45</f>
        <v>140786.04293824814</v>
      </c>
      <c r="T8" s="24">
        <f>'Final Energy Source (CO)'!R7*'Final Energy Source (CO)'!R45</f>
        <v>0</v>
      </c>
      <c r="U8" s="24">
        <f>'Final Energy Source (CO)'!S7*'Final Energy Source (CO)'!S45</f>
        <v>2831553.4091822295</v>
      </c>
      <c r="V8" s="24">
        <f>'Final Energy Source (CO)'!T7*'Final Energy Source (CO)'!T45</f>
        <v>171467.25285353689</v>
      </c>
      <c r="W8" s="24">
        <f>'Final Energy Source (CO)'!U7*'Final Energy Source (CO)'!U45</f>
        <v>0</v>
      </c>
      <c r="X8" s="24">
        <f>'Final Energy Source (CO)'!V7*'Final Energy Source (CO)'!V45</f>
        <v>1070838.214468685</v>
      </c>
      <c r="Y8" s="24">
        <f>'Final Energy Source (CO)'!W7*'Final Energy Source (CO)'!W45</f>
        <v>0</v>
      </c>
      <c r="Z8" s="24">
        <f>'Final Energy Source (CO)'!X7*'Final Energy Source (CO)'!X45</f>
        <v>0</v>
      </c>
      <c r="AA8" s="24">
        <f>'Final Energy Source (CO)'!Y7*'Final Energy Source (CO)'!Y45</f>
        <v>70482.25237421105</v>
      </c>
      <c r="AB8" s="24">
        <f>'Final Energy Source (CO)'!Z7*'Final Energy Source (CO)'!Z45</f>
        <v>0</v>
      </c>
    </row>
    <row r="9" spans="1:28" ht="19">
      <c r="A9">
        <f t="shared" si="2"/>
        <v>-0.38830763357795733</v>
      </c>
      <c r="B9" s="22">
        <v>2023</v>
      </c>
      <c r="C9" s="23">
        <f t="shared" si="0"/>
        <v>0.29282930831384901</v>
      </c>
      <c r="D9" s="21">
        <f t="shared" si="1"/>
        <v>67742002.068691462</v>
      </c>
      <c r="E9" s="24">
        <f>'Final Energy Source (CO)'!C8*'Final Energy Source (CO)'!C46</f>
        <v>22885246.504947882</v>
      </c>
      <c r="F9" s="24">
        <f>'Final Energy Source (CO)'!D8*'Final Energy Source (CO)'!D46</f>
        <v>9263739.13508722</v>
      </c>
      <c r="G9" s="24">
        <f>'Final Energy Source (CO)'!E8*'Final Energy Source (CO)'!E46</f>
        <v>7104862.1623485535</v>
      </c>
      <c r="H9" s="24">
        <f>'Final Energy Source (CO)'!F8*'Final Energy Source (CO)'!F46</f>
        <v>990902.709216216</v>
      </c>
      <c r="I9" s="24">
        <f>'Final Energy Source (CO)'!G8*'Final Energy Source (CO)'!G46</f>
        <v>0</v>
      </c>
      <c r="J9" s="24">
        <f>'Final Energy Source (CO)'!H8*'Final Energy Source (CO)'!H46</f>
        <v>2656.9987311689865</v>
      </c>
      <c r="K9" s="24">
        <f>'Final Energy Source (CO)'!I8*'Final Energy Source (CO)'!I46</f>
        <v>22550623.308242578</v>
      </c>
      <c r="L9" s="24">
        <f>'Final Energy Source (CO)'!J8*'Final Energy Source (CO)'!J46</f>
        <v>28177.667349864056</v>
      </c>
      <c r="M9" s="24">
        <f>'Final Energy Source (CO)'!K8*'Final Energy Source (CO)'!K46</f>
        <v>0</v>
      </c>
      <c r="N9" s="24">
        <f>'Final Energy Source (CO)'!L8*'Final Energy Source (CO)'!L46</f>
        <v>10067.786762237529</v>
      </c>
      <c r="O9" s="24">
        <f>'Final Energy Source (CO)'!M8*'Final Energy Source (CO)'!M46</f>
        <v>0</v>
      </c>
      <c r="P9" s="24">
        <f>'Final Energy Source (CO)'!N8*'Final Energy Source (CO)'!N46</f>
        <v>95487.516144950219</v>
      </c>
      <c r="Q9" s="24">
        <f>'Final Energy Source (CO)'!O8*'Final Energy Source (CO)'!O46</f>
        <v>372971.46838461084</v>
      </c>
      <c r="R9" s="24">
        <f>'Final Energy Source (CO)'!P8*'Final Energy Source (CO)'!P46</f>
        <v>91050.367490808014</v>
      </c>
      <c r="S9" s="24">
        <f>'Final Energy Source (CO)'!Q8*'Final Energy Source (CO)'!Q46</f>
        <v>138705.59119952703</v>
      </c>
      <c r="T9" s="24">
        <f>'Final Energy Source (CO)'!R8*'Final Energy Source (CO)'!R46</f>
        <v>0</v>
      </c>
      <c r="U9" s="24">
        <f>'Final Energy Source (CO)'!S8*'Final Energy Source (CO)'!S46</f>
        <v>2877879.0763121201</v>
      </c>
      <c r="V9" s="24">
        <f>'Final Energy Source (CO)'!T8*'Final Energy Source (CO)'!T46</f>
        <v>171361.88429866484</v>
      </c>
      <c r="W9" s="24">
        <f>'Final Energy Source (CO)'!U8*'Final Energy Source (CO)'!U46</f>
        <v>0</v>
      </c>
      <c r="X9" s="24">
        <f>'Final Energy Source (CO)'!V8*'Final Energy Source (CO)'!V46</f>
        <v>1086244.1827874428</v>
      </c>
      <c r="Y9" s="24">
        <f>'Final Energy Source (CO)'!W8*'Final Energy Source (CO)'!W46</f>
        <v>0</v>
      </c>
      <c r="Z9" s="24">
        <f>'Final Energy Source (CO)'!X8*'Final Energy Source (CO)'!X46</f>
        <v>0</v>
      </c>
      <c r="AA9" s="24">
        <f>'Final Energy Source (CO)'!Y8*'Final Energy Source (CO)'!Y46</f>
        <v>72025.709387637427</v>
      </c>
      <c r="AB9" s="24">
        <f>'Final Energy Source (CO)'!Z8*'Final Energy Source (CO)'!Z46</f>
        <v>0</v>
      </c>
    </row>
    <row r="10" spans="1:28" ht="19">
      <c r="A10">
        <f t="shared" si="2"/>
        <v>-0.44067843887182051</v>
      </c>
      <c r="B10" s="22">
        <v>2024</v>
      </c>
      <c r="C10" s="23">
        <f t="shared" si="0"/>
        <v>0.32478333540757642</v>
      </c>
      <c r="D10" s="21">
        <f t="shared" si="1"/>
        <v>64681029.951302029</v>
      </c>
      <c r="E10" s="24">
        <f>'Final Energy Source (CO)'!C9*'Final Energy Source (CO)'!C47</f>
        <v>20925897.566488579</v>
      </c>
      <c r="F10" s="24">
        <f>'Final Energy Source (CO)'!D9*'Final Energy Source (CO)'!D47</f>
        <v>9258126.1764923353</v>
      </c>
      <c r="G10" s="24">
        <f>'Final Energy Source (CO)'!E9*'Final Energy Source (CO)'!E47</f>
        <v>6435557.3572974503</v>
      </c>
      <c r="H10" s="24">
        <f>'Final Energy Source (CO)'!F9*'Final Energy Source (CO)'!F47</f>
        <v>994187.50149197807</v>
      </c>
      <c r="I10" s="24">
        <f>'Final Energy Source (CO)'!G9*'Final Energy Source (CO)'!G47</f>
        <v>0</v>
      </c>
      <c r="J10" s="24">
        <f>'Final Energy Source (CO)'!H9*'Final Energy Source (CO)'!H47</f>
        <v>2675.4770656738751</v>
      </c>
      <c r="K10" s="24">
        <f>'Final Energy Source (CO)'!I9*'Final Energy Source (CO)'!I47</f>
        <v>22053317.334042348</v>
      </c>
      <c r="L10" s="24">
        <f>'Final Energy Source (CO)'!J9*'Final Energy Source (CO)'!J47</f>
        <v>25423.220225174136</v>
      </c>
      <c r="M10" s="24">
        <f>'Final Energy Source (CO)'!K9*'Final Energy Source (CO)'!K47</f>
        <v>0</v>
      </c>
      <c r="N10" s="24">
        <f>'Final Energy Source (CO)'!L9*'Final Energy Source (CO)'!L47</f>
        <v>12337.388764665064</v>
      </c>
      <c r="O10" s="24">
        <f>'Final Energy Source (CO)'!M9*'Final Energy Source (CO)'!M47</f>
        <v>0</v>
      </c>
      <c r="P10" s="24">
        <f>'Final Energy Source (CO)'!N9*'Final Energy Source (CO)'!N47</f>
        <v>96656.012920217734</v>
      </c>
      <c r="Q10" s="24">
        <f>'Final Energy Source (CO)'!O9*'Final Energy Source (CO)'!O47</f>
        <v>375495.84962861252</v>
      </c>
      <c r="R10" s="24">
        <f>'Final Energy Source (CO)'!P9*'Final Energy Source (CO)'!P47</f>
        <v>91488.615384114179</v>
      </c>
      <c r="S10" s="24">
        <f>'Final Energy Source (CO)'!Q9*'Final Energy Source (CO)'!Q47</f>
        <v>141218.72601248935</v>
      </c>
      <c r="T10" s="24">
        <f>'Final Energy Source (CO)'!R9*'Final Energy Source (CO)'!R47</f>
        <v>0</v>
      </c>
      <c r="U10" s="24">
        <f>'Final Energy Source (CO)'!S9*'Final Energy Source (CO)'!S47</f>
        <v>2924434.1288977298</v>
      </c>
      <c r="V10" s="24">
        <f>'Final Energy Source (CO)'!T9*'Final Energy Source (CO)'!T47</f>
        <v>171512.41080562511</v>
      </c>
      <c r="W10" s="24">
        <f>'Final Energy Source (CO)'!U9*'Final Energy Source (CO)'!U47</f>
        <v>0</v>
      </c>
      <c r="X10" s="24">
        <f>'Final Energy Source (CO)'!V9*'Final Energy Source (CO)'!V47</f>
        <v>1099838.0383809311</v>
      </c>
      <c r="Y10" s="24">
        <f>'Final Energy Source (CO)'!W9*'Final Energy Source (CO)'!W47</f>
        <v>0</v>
      </c>
      <c r="Z10" s="24">
        <f>'Final Energy Source (CO)'!X9*'Final Energy Source (CO)'!X47</f>
        <v>0</v>
      </c>
      <c r="AA10" s="24">
        <f>'Final Energy Source (CO)'!Y9*'Final Energy Source (CO)'!Y47</f>
        <v>72864.147404107731</v>
      </c>
      <c r="AB10" s="24">
        <f>'Final Energy Source (CO)'!Z9*'Final Energy Source (CO)'!Z47</f>
        <v>0</v>
      </c>
    </row>
    <row r="11" spans="1:28" ht="19">
      <c r="A11">
        <f t="shared" si="2"/>
        <v>-0.49523383203414512</v>
      </c>
      <c r="B11" s="22">
        <v>2025</v>
      </c>
      <c r="C11" s="23">
        <f t="shared" si="0"/>
        <v>0.35911739743714183</v>
      </c>
      <c r="D11" s="21">
        <f t="shared" si="1"/>
        <v>61392067.147303872</v>
      </c>
      <c r="E11" s="24">
        <f>'Final Energy Source (CO)'!C10*'Final Energy Source (CO)'!C48</f>
        <v>18884816.642106529</v>
      </c>
      <c r="F11" s="24">
        <f>'Final Energy Source (CO)'!D10*'Final Energy Source (CO)'!D48</f>
        <v>9208587.6318272837</v>
      </c>
      <c r="G11" s="24">
        <f>'Final Energy Source (CO)'!E10*'Final Energy Source (CO)'!E48</f>
        <v>5746339.8693937436</v>
      </c>
      <c r="H11" s="24">
        <f>'Final Energy Source (CO)'!F10*'Final Energy Source (CO)'!F48</f>
        <v>997345.72090579721</v>
      </c>
      <c r="I11" s="24">
        <f>'Final Energy Source (CO)'!G10*'Final Energy Source (CO)'!G48</f>
        <v>0</v>
      </c>
      <c r="J11" s="24">
        <f>'Final Energy Source (CO)'!H10*'Final Energy Source (CO)'!H48</f>
        <v>2694.4936345326978</v>
      </c>
      <c r="K11" s="24">
        <f>'Final Energy Source (CO)'!I10*'Final Energy Source (CO)'!I48</f>
        <v>21489070.290128853</v>
      </c>
      <c r="L11" s="24">
        <f>'Final Energy Source (CO)'!J10*'Final Energy Source (CO)'!J48</f>
        <v>22629.965509020938</v>
      </c>
      <c r="M11" s="24">
        <f>'Final Energy Source (CO)'!K10*'Final Energy Source (CO)'!K48</f>
        <v>0</v>
      </c>
      <c r="N11" s="24">
        <f>'Final Energy Source (CO)'!L10*'Final Energy Source (CO)'!L48</f>
        <v>15101.890833310516</v>
      </c>
      <c r="O11" s="24">
        <f>'Final Energy Source (CO)'!M10*'Final Energy Source (CO)'!M48</f>
        <v>0</v>
      </c>
      <c r="P11" s="24">
        <f>'Final Energy Source (CO)'!N10*'Final Energy Source (CO)'!N48</f>
        <v>97733.65717200427</v>
      </c>
      <c r="Q11" s="24">
        <f>'Final Energy Source (CO)'!O10*'Final Energy Source (CO)'!O48</f>
        <v>375412.66423832643</v>
      </c>
      <c r="R11" s="24">
        <f>'Final Energy Source (CO)'!P10*'Final Energy Source (CO)'!P48</f>
        <v>91341.826758802737</v>
      </c>
      <c r="S11" s="24">
        <f>'Final Energy Source (CO)'!Q10*'Final Energy Source (CO)'!Q48</f>
        <v>139310.07963292036</v>
      </c>
      <c r="T11" s="24">
        <f>'Final Energy Source (CO)'!R10*'Final Energy Source (CO)'!R48</f>
        <v>0</v>
      </c>
      <c r="U11" s="24">
        <f>'Final Energy Source (CO)'!S10*'Final Energy Source (CO)'!S48</f>
        <v>2968930.7678221217</v>
      </c>
      <c r="V11" s="24">
        <f>'Final Energy Source (CO)'!T10*'Final Energy Source (CO)'!T48</f>
        <v>171763.28831722538</v>
      </c>
      <c r="W11" s="24">
        <f>'Final Energy Source (CO)'!U10*'Final Energy Source (CO)'!U48</f>
        <v>0</v>
      </c>
      <c r="X11" s="24">
        <f>'Final Energy Source (CO)'!V10*'Final Energy Source (CO)'!V48</f>
        <v>1107399.545300965</v>
      </c>
      <c r="Y11" s="24">
        <f>'Final Energy Source (CO)'!W10*'Final Energy Source (CO)'!W48</f>
        <v>0</v>
      </c>
      <c r="Z11" s="24">
        <f>'Final Energy Source (CO)'!X10*'Final Energy Source (CO)'!X48</f>
        <v>0</v>
      </c>
      <c r="AA11" s="24">
        <f>'Final Energy Source (CO)'!Y10*'Final Energy Source (CO)'!Y48</f>
        <v>73588.813722430219</v>
      </c>
      <c r="AB11" s="24">
        <f>'Final Energy Source (CO)'!Z10*'Final Energy Source (CO)'!Z48</f>
        <v>0</v>
      </c>
    </row>
    <row r="12" spans="1:28" ht="19">
      <c r="A12">
        <f t="shared" si="2"/>
        <v>-0.55022631575809489</v>
      </c>
      <c r="B12" s="22">
        <v>2026</v>
      </c>
      <c r="C12" s="23">
        <f t="shared" si="0"/>
        <v>0.39564395872386415</v>
      </c>
      <c r="D12" s="21">
        <f t="shared" si="1"/>
        <v>57893078.26196488</v>
      </c>
      <c r="E12" s="24">
        <f>'Final Energy Source (CO)'!C11*'Final Energy Source (CO)'!C49</f>
        <v>16827382.848542396</v>
      </c>
      <c r="F12" s="24">
        <f>'Final Energy Source (CO)'!D11*'Final Energy Source (CO)'!D49</f>
        <v>9093837.4401278775</v>
      </c>
      <c r="G12" s="24">
        <f>'Final Energy Source (CO)'!E11*'Final Energy Source (CO)'!E49</f>
        <v>5050855.0513212848</v>
      </c>
      <c r="H12" s="24">
        <f>'Final Energy Source (CO)'!F11*'Final Energy Source (CO)'!F49</f>
        <v>999113.90897595405</v>
      </c>
      <c r="I12" s="24">
        <f>'Final Energy Source (CO)'!G11*'Final Energy Source (CO)'!G49</f>
        <v>0</v>
      </c>
      <c r="J12" s="24">
        <f>'Final Energy Source (CO)'!H11*'Final Energy Source (CO)'!H49</f>
        <v>2712.9565320541037</v>
      </c>
      <c r="K12" s="24">
        <f>'Final Energy Source (CO)'!I11*'Final Energy Source (CO)'!I49</f>
        <v>20807370.506851837</v>
      </c>
      <c r="L12" s="24">
        <f>'Final Energy Source (CO)'!J11*'Final Energy Source (CO)'!J49</f>
        <v>19621.958056343305</v>
      </c>
      <c r="M12" s="24">
        <f>'Final Energy Source (CO)'!K11*'Final Energy Source (CO)'!K49</f>
        <v>0</v>
      </c>
      <c r="N12" s="24">
        <f>'Final Energy Source (CO)'!L11*'Final Energy Source (CO)'!L49</f>
        <v>17621.524240003204</v>
      </c>
      <c r="O12" s="24">
        <f>'Final Energy Source (CO)'!M11*'Final Energy Source (CO)'!M49</f>
        <v>0</v>
      </c>
      <c r="P12" s="24">
        <f>'Final Energy Source (CO)'!N11*'Final Energy Source (CO)'!N49</f>
        <v>98869.968942999913</v>
      </c>
      <c r="Q12" s="24">
        <f>'Final Energy Source (CO)'!O11*'Final Energy Source (CO)'!O49</f>
        <v>375067.77619312546</v>
      </c>
      <c r="R12" s="24">
        <f>'Final Energy Source (CO)'!P11*'Final Energy Source (CO)'!P49</f>
        <v>90543.92719697619</v>
      </c>
      <c r="S12" s="24">
        <f>'Final Energy Source (CO)'!Q11*'Final Energy Source (CO)'!Q49</f>
        <v>139422.59982729211</v>
      </c>
      <c r="T12" s="24">
        <f>'Final Energy Source (CO)'!R11*'Final Energy Source (CO)'!R49</f>
        <v>0</v>
      </c>
      <c r="U12" s="24">
        <f>'Final Energy Source (CO)'!S11*'Final Energy Source (CO)'!S49</f>
        <v>3007882.3765471135</v>
      </c>
      <c r="V12" s="24">
        <f>'Final Energy Source (CO)'!T11*'Final Energy Source (CO)'!T49</f>
        <v>171858.62177163397</v>
      </c>
      <c r="W12" s="24">
        <f>'Final Energy Source (CO)'!U11*'Final Energy Source (CO)'!U49</f>
        <v>0</v>
      </c>
      <c r="X12" s="24">
        <f>'Final Energy Source (CO)'!V11*'Final Energy Source (CO)'!V49</f>
        <v>1116303.580917784</v>
      </c>
      <c r="Y12" s="24">
        <f>'Final Energy Source (CO)'!W11*'Final Energy Source (CO)'!W49</f>
        <v>0</v>
      </c>
      <c r="Z12" s="24">
        <f>'Final Energy Source (CO)'!X11*'Final Energy Source (CO)'!X49</f>
        <v>0</v>
      </c>
      <c r="AA12" s="24">
        <f>'Final Energy Source (CO)'!Y11*'Final Energy Source (CO)'!Y49</f>
        <v>74613.21592021067</v>
      </c>
      <c r="AB12" s="24">
        <f>'Final Energy Source (CO)'!Z11*'Final Energy Source (CO)'!Z49</f>
        <v>0</v>
      </c>
    </row>
    <row r="13" spans="1:28" ht="19">
      <c r="A13">
        <f t="shared" si="2"/>
        <v>-0.60525935677617004</v>
      </c>
      <c r="B13" s="22">
        <v>2027</v>
      </c>
      <c r="C13" s="23">
        <f t="shared" si="0"/>
        <v>0.43398476193369911</v>
      </c>
      <c r="D13" s="21">
        <f t="shared" si="1"/>
        <v>54220297.700085163</v>
      </c>
      <c r="E13" s="24">
        <f>'Final Energy Source (CO)'!C12*'Final Energy Source (CO)'!C50</f>
        <v>14768431.684933146</v>
      </c>
      <c r="F13" s="24">
        <f>'Final Energy Source (CO)'!D12*'Final Energy Source (CO)'!D50</f>
        <v>8978316.6107066963</v>
      </c>
      <c r="G13" s="24">
        <f>'Final Energy Source (CO)'!E12*'Final Energy Source (CO)'!E50</f>
        <v>4329305.9841953591</v>
      </c>
      <c r="H13" s="24">
        <f>'Final Energy Source (CO)'!F12*'Final Energy Source (CO)'!F50</f>
        <v>1000460.7252187121</v>
      </c>
      <c r="I13" s="24">
        <f>'Final Energy Source (CO)'!G12*'Final Energy Source (CO)'!G50</f>
        <v>0</v>
      </c>
      <c r="J13" s="24">
        <f>'Final Energy Source (CO)'!H12*'Final Energy Source (CO)'!H50</f>
        <v>2731.0539493366682</v>
      </c>
      <c r="K13" s="24">
        <f>'Final Energy Source (CO)'!I12*'Final Energy Source (CO)'!I50</f>
        <v>19969489.29229892</v>
      </c>
      <c r="L13" s="24">
        <f>'Final Energy Source (CO)'!J12*'Final Energy Source (CO)'!J50</f>
        <v>16554.134384706267</v>
      </c>
      <c r="M13" s="24">
        <f>'Final Energy Source (CO)'!K12*'Final Energy Source (CO)'!K50</f>
        <v>0</v>
      </c>
      <c r="N13" s="24">
        <f>'Final Energy Source (CO)'!L12*'Final Energy Source (CO)'!L50</f>
        <v>19766.535814962284</v>
      </c>
      <c r="O13" s="24">
        <f>'Final Energy Source (CO)'!M12*'Final Energy Source (CO)'!M50</f>
        <v>0</v>
      </c>
      <c r="P13" s="24">
        <f>'Final Energy Source (CO)'!N12*'Final Energy Source (CO)'!N50</f>
        <v>100180.81157890036</v>
      </c>
      <c r="Q13" s="24">
        <f>'Final Energy Source (CO)'!O12*'Final Energy Source (CO)'!O50</f>
        <v>372446.44892805128</v>
      </c>
      <c r="R13" s="24">
        <f>'Final Energy Source (CO)'!P12*'Final Energy Source (CO)'!P50</f>
        <v>89846.142939422745</v>
      </c>
      <c r="S13" s="24">
        <f>'Final Energy Source (CO)'!Q12*'Final Energy Source (CO)'!Q50</f>
        <v>140767.88907469634</v>
      </c>
      <c r="T13" s="24">
        <f>'Final Energy Source (CO)'!R12*'Final Energy Source (CO)'!R50</f>
        <v>0</v>
      </c>
      <c r="U13" s="24">
        <f>'Final Energy Source (CO)'!S12*'Final Energy Source (CO)'!S50</f>
        <v>3051515.0269600404</v>
      </c>
      <c r="V13" s="24">
        <f>'Final Energy Source (CO)'!T12*'Final Energy Source (CO)'!T50</f>
        <v>171828.51647024133</v>
      </c>
      <c r="W13" s="24">
        <f>'Final Energy Source (CO)'!U12*'Final Energy Source (CO)'!U50</f>
        <v>0</v>
      </c>
      <c r="X13" s="24">
        <f>'Final Energy Source (CO)'!V12*'Final Energy Source (CO)'!V50</f>
        <v>1134081.5506111351</v>
      </c>
      <c r="Y13" s="24">
        <f>'Final Energy Source (CO)'!W12*'Final Energy Source (CO)'!W50</f>
        <v>0</v>
      </c>
      <c r="Z13" s="24">
        <f>'Final Energy Source (CO)'!X12*'Final Energy Source (CO)'!X50</f>
        <v>0</v>
      </c>
      <c r="AA13" s="24">
        <f>'Final Energy Source (CO)'!Y12*'Final Energy Source (CO)'!Y50</f>
        <v>74575.29202082807</v>
      </c>
      <c r="AB13" s="24">
        <f>'Final Energy Source (CO)'!Z12*'Final Energy Source (CO)'!Z50</f>
        <v>0</v>
      </c>
    </row>
    <row r="14" spans="1:28" ht="19">
      <c r="A14">
        <f t="shared" si="2"/>
        <v>-0.66214559550951524</v>
      </c>
      <c r="B14" s="22">
        <v>2028</v>
      </c>
      <c r="C14" s="23">
        <f t="shared" si="0"/>
        <v>0.47319547617471763</v>
      </c>
      <c r="D14" s="21">
        <f t="shared" si="1"/>
        <v>50464185.750795275</v>
      </c>
      <c r="E14" s="24">
        <f>'Final Energy Source (CO)'!C13*'Final Energy Source (CO)'!C51</f>
        <v>12640146.835202506</v>
      </c>
      <c r="F14" s="24">
        <f>'Final Energy Source (CO)'!D13*'Final Energy Source (CO)'!D51</f>
        <v>8847011.6896375045</v>
      </c>
      <c r="G14" s="24">
        <f>'Final Energy Source (CO)'!E13*'Final Energy Source (CO)'!E51</f>
        <v>3633850.9681760175</v>
      </c>
      <c r="H14" s="24">
        <f>'Final Energy Source (CO)'!F13*'Final Energy Source (CO)'!F51</f>
        <v>1002673.0243075751</v>
      </c>
      <c r="I14" s="24">
        <f>'Final Energy Source (CO)'!G13*'Final Energy Source (CO)'!G51</f>
        <v>0</v>
      </c>
      <c r="J14" s="24">
        <f>'Final Energy Source (CO)'!H13*'Final Energy Source (CO)'!H51</f>
        <v>2748.435517416041</v>
      </c>
      <c r="K14" s="24">
        <f>'Final Energy Source (CO)'!I13*'Final Energy Source (CO)'!I51</f>
        <v>19092388.678287957</v>
      </c>
      <c r="L14" s="24">
        <f>'Final Energy Source (CO)'!J13*'Final Energy Source (CO)'!J51</f>
        <v>13580.236850696268</v>
      </c>
      <c r="M14" s="24">
        <f>'Final Energy Source (CO)'!K13*'Final Energy Source (CO)'!K51</f>
        <v>0</v>
      </c>
      <c r="N14" s="24">
        <f>'Final Energy Source (CO)'!L13*'Final Energy Source (CO)'!L51</f>
        <v>20943.372433160377</v>
      </c>
      <c r="O14" s="24">
        <f>'Final Energy Source (CO)'!M13*'Final Energy Source (CO)'!M51</f>
        <v>0</v>
      </c>
      <c r="P14" s="24">
        <f>'Final Energy Source (CO)'!N13*'Final Energy Source (CO)'!N51</f>
        <v>101512.99039385634</v>
      </c>
      <c r="Q14" s="24">
        <f>'Final Energy Source (CO)'!O13*'Final Energy Source (CO)'!O51</f>
        <v>366767.62968432531</v>
      </c>
      <c r="R14" s="24">
        <f>'Final Energy Source (CO)'!P13*'Final Energy Source (CO)'!P51</f>
        <v>89856.622474618722</v>
      </c>
      <c r="S14" s="24">
        <f>'Final Energy Source (CO)'!Q13*'Final Energy Source (CO)'!Q51</f>
        <v>145187.04734582367</v>
      </c>
      <c r="T14" s="24">
        <f>'Final Energy Source (CO)'!R13*'Final Energy Source (CO)'!R51</f>
        <v>0</v>
      </c>
      <c r="U14" s="24">
        <f>'Final Energy Source (CO)'!S13*'Final Energy Source (CO)'!S51</f>
        <v>3102325.4163378421</v>
      </c>
      <c r="V14" s="24">
        <f>'Final Energy Source (CO)'!T13*'Final Energy Source (CO)'!T51</f>
        <v>172019.18337905777</v>
      </c>
      <c r="W14" s="24">
        <f>'Final Energy Source (CO)'!U13*'Final Energy Source (CO)'!U51</f>
        <v>0</v>
      </c>
      <c r="X14" s="24">
        <f>'Final Energy Source (CO)'!V13*'Final Energy Source (CO)'!V51</f>
        <v>1158957.4635041002</v>
      </c>
      <c r="Y14" s="24">
        <f>'Final Energy Source (CO)'!W13*'Final Energy Source (CO)'!W51</f>
        <v>0</v>
      </c>
      <c r="Z14" s="24">
        <f>'Final Energy Source (CO)'!X13*'Final Energy Source (CO)'!X51</f>
        <v>0</v>
      </c>
      <c r="AA14" s="24">
        <f>'Final Energy Source (CO)'!Y13*'Final Energy Source (CO)'!Y51</f>
        <v>74216.15726281931</v>
      </c>
      <c r="AB14" s="24">
        <f>'Final Energy Source (CO)'!Z13*'Final Energy Source (CO)'!Z51</f>
        <v>0</v>
      </c>
    </row>
    <row r="15" spans="1:28" ht="19">
      <c r="A15">
        <f t="shared" si="2"/>
        <v>-0.72105644846571448</v>
      </c>
      <c r="B15" s="22">
        <v>2029</v>
      </c>
      <c r="C15" s="23">
        <f t="shared" si="0"/>
        <v>0.51337346858461264</v>
      </c>
      <c r="D15" s="21">
        <f t="shared" si="1"/>
        <v>46615415.323874198</v>
      </c>
      <c r="E15" s="24">
        <f>'Final Energy Source (CO)'!C14*'Final Energy Source (CO)'!C52</f>
        <v>10436115.093552222</v>
      </c>
      <c r="F15" s="24">
        <f>'Final Energy Source (CO)'!D14*'Final Energy Source (CO)'!D52</f>
        <v>8714796.1941877343</v>
      </c>
      <c r="G15" s="24">
        <f>'Final Energy Source (CO)'!E14*'Final Energy Source (CO)'!E52</f>
        <v>2936280.6554568112</v>
      </c>
      <c r="H15" s="24">
        <f>'Final Energy Source (CO)'!F14*'Final Energy Source (CO)'!F52</f>
        <v>1004377.4141978588</v>
      </c>
      <c r="I15" s="24">
        <f>'Final Energy Source (CO)'!G14*'Final Energy Source (CO)'!G52</f>
        <v>0</v>
      </c>
      <c r="J15" s="24">
        <f>'Final Energy Source (CO)'!H14*'Final Energy Source (CO)'!H52</f>
        <v>2763.9247017197408</v>
      </c>
      <c r="K15" s="24">
        <f>'Final Energy Source (CO)'!I14*'Final Energy Source (CO)'!I52</f>
        <v>18205324.175931625</v>
      </c>
      <c r="L15" s="24">
        <f>'Final Energy Source (CO)'!J14*'Final Energy Source (CO)'!J52</f>
        <v>10717.475730396342</v>
      </c>
      <c r="M15" s="24">
        <f>'Final Energy Source (CO)'!K14*'Final Energy Source (CO)'!K52</f>
        <v>0</v>
      </c>
      <c r="N15" s="24">
        <f>'Final Energy Source (CO)'!L14*'Final Energy Source (CO)'!L52</f>
        <v>20381.957726824457</v>
      </c>
      <c r="O15" s="24">
        <f>'Final Energy Source (CO)'!M14*'Final Energy Source (CO)'!M52</f>
        <v>0</v>
      </c>
      <c r="P15" s="24">
        <f>'Final Energy Source (CO)'!N14*'Final Energy Source (CO)'!N52</f>
        <v>102932.04451649466</v>
      </c>
      <c r="Q15" s="24">
        <f>'Final Energy Source (CO)'!O14*'Final Energy Source (CO)'!O52</f>
        <v>360127.95811032475</v>
      </c>
      <c r="R15" s="24">
        <f>'Final Energy Source (CO)'!P14*'Final Energy Source (CO)'!P52</f>
        <v>89947.797804532529</v>
      </c>
      <c r="S15" s="24">
        <f>'Final Energy Source (CO)'!Q14*'Final Energy Source (CO)'!Q52</f>
        <v>150363.83731683969</v>
      </c>
      <c r="T15" s="24">
        <f>'Final Energy Source (CO)'!R14*'Final Energy Source (CO)'!R52</f>
        <v>0</v>
      </c>
      <c r="U15" s="24">
        <f>'Final Energy Source (CO)'!S14*'Final Energy Source (CO)'!S52</f>
        <v>3149310.6446702634</v>
      </c>
      <c r="V15" s="24">
        <f>'Final Energy Source (CO)'!T14*'Final Energy Source (CO)'!T52</f>
        <v>172318.9820054209</v>
      </c>
      <c r="W15" s="24">
        <f>'Final Energy Source (CO)'!U14*'Final Energy Source (CO)'!U52</f>
        <v>0</v>
      </c>
      <c r="X15" s="24">
        <f>'Final Energy Source (CO)'!V14*'Final Energy Source (CO)'!V52</f>
        <v>1185525.0829611795</v>
      </c>
      <c r="Y15" s="24">
        <f>'Final Energy Source (CO)'!W14*'Final Energy Source (CO)'!W52</f>
        <v>0</v>
      </c>
      <c r="Z15" s="24">
        <f>'Final Energy Source (CO)'!X14*'Final Energy Source (CO)'!X52</f>
        <v>0</v>
      </c>
      <c r="AA15" s="24">
        <f>'Final Energy Source (CO)'!Y14*'Final Energy Source (CO)'!Y52</f>
        <v>74132.085003947388</v>
      </c>
      <c r="AB15" s="24">
        <f>'Final Energy Source (CO)'!Z14*'Final Energy Source (CO)'!Z52</f>
        <v>0</v>
      </c>
    </row>
    <row r="16" spans="1:28" ht="19">
      <c r="A16">
        <f t="shared" si="2"/>
        <v>-0.7823374266023021</v>
      </c>
      <c r="B16" s="22">
        <v>2030</v>
      </c>
      <c r="C16" s="23">
        <f t="shared" si="0"/>
        <v>0.55456103808321278</v>
      </c>
      <c r="D16" s="21">
        <f t="shared" si="1"/>
        <v>42669934.4788948</v>
      </c>
      <c r="E16" s="24">
        <f>'Final Energy Source (CO)'!C15*'Final Energy Source (CO)'!C53</f>
        <v>8143409.8585280702</v>
      </c>
      <c r="F16" s="24">
        <f>'Final Energy Source (CO)'!D15*'Final Energy Source (CO)'!D53</f>
        <v>8582800.4909449723</v>
      </c>
      <c r="G16" s="24">
        <f>'Final Energy Source (CO)'!E15*'Final Energy Source (CO)'!E53</f>
        <v>2239284.9291903987</v>
      </c>
      <c r="H16" s="24">
        <f>'Final Energy Source (CO)'!F15*'Final Energy Source (CO)'!F53</f>
        <v>1005662.7476207973</v>
      </c>
      <c r="I16" s="24">
        <f>'Final Energy Source (CO)'!G15*'Final Energy Source (CO)'!G53</f>
        <v>0</v>
      </c>
      <c r="J16" s="24">
        <f>'Final Energy Source (CO)'!H15*'Final Energy Source (CO)'!H53</f>
        <v>2779.2229650348804</v>
      </c>
      <c r="K16" s="24">
        <f>'Final Energy Source (CO)'!I15*'Final Energy Source (CO)'!I53</f>
        <v>17311525.634950425</v>
      </c>
      <c r="L16" s="24">
        <f>'Final Energy Source (CO)'!J15*'Final Energy Source (CO)'!J53</f>
        <v>7967.4802600981884</v>
      </c>
      <c r="M16" s="24">
        <f>'Final Energy Source (CO)'!K15*'Final Energy Source (CO)'!K53</f>
        <v>0</v>
      </c>
      <c r="N16" s="24">
        <f>'Final Energy Source (CO)'!L15*'Final Energy Source (CO)'!L53</f>
        <v>18147.150279857204</v>
      </c>
      <c r="O16" s="24">
        <f>'Final Energy Source (CO)'!M15*'Final Energy Source (CO)'!M53</f>
        <v>0</v>
      </c>
      <c r="P16" s="24">
        <f>'Final Energy Source (CO)'!N15*'Final Energy Source (CO)'!N53</f>
        <v>104517.97100974104</v>
      </c>
      <c r="Q16" s="24">
        <f>'Final Energy Source (CO)'!O15*'Final Energy Source (CO)'!O53</f>
        <v>353568.6098639461</v>
      </c>
      <c r="R16" s="24">
        <f>'Final Energy Source (CO)'!P15*'Final Energy Source (CO)'!P53</f>
        <v>90114.335686357619</v>
      </c>
      <c r="S16" s="24">
        <f>'Final Energy Source (CO)'!Q15*'Final Energy Source (CO)'!Q53</f>
        <v>155519.27774008852</v>
      </c>
      <c r="T16" s="24">
        <f>'Final Energy Source (CO)'!R15*'Final Energy Source (CO)'!R53</f>
        <v>0</v>
      </c>
      <c r="U16" s="24">
        <f>'Final Energy Source (CO)'!S15*'Final Energy Source (CO)'!S53</f>
        <v>3190230.4930448504</v>
      </c>
      <c r="V16" s="24">
        <f>'Final Energy Source (CO)'!T15*'Final Energy Source (CO)'!T53</f>
        <v>172504.63136400442</v>
      </c>
      <c r="W16" s="24">
        <f>'Final Energy Source (CO)'!U15*'Final Energy Source (CO)'!U53</f>
        <v>0</v>
      </c>
      <c r="X16" s="24">
        <f>'Final Energy Source (CO)'!V15*'Final Energy Source (CO)'!V53</f>
        <v>1217679.5482954809</v>
      </c>
      <c r="Y16" s="24">
        <f>'Final Energy Source (CO)'!W15*'Final Energy Source (CO)'!W53</f>
        <v>0</v>
      </c>
      <c r="Z16" s="24">
        <f>'Final Energy Source (CO)'!X15*'Final Energy Source (CO)'!X53</f>
        <v>0</v>
      </c>
      <c r="AA16" s="24">
        <f>'Final Energy Source (CO)'!Y15*'Final Energy Source (CO)'!Y53</f>
        <v>74222.097150674395</v>
      </c>
      <c r="AB16" s="24">
        <f>'Final Energy Source (CO)'!Z15*'Final Energy Source (CO)'!Z53</f>
        <v>0</v>
      </c>
    </row>
    <row r="17" spans="1:28" ht="19">
      <c r="A17">
        <f t="shared" si="2"/>
        <v>-0.78874814199711252</v>
      </c>
      <c r="B17" s="22">
        <v>2031</v>
      </c>
      <c r="C17" s="23">
        <f t="shared" si="0"/>
        <v>0.56859614795343816</v>
      </c>
      <c r="D17" s="21">
        <f t="shared" si="1"/>
        <v>41325469.1990963</v>
      </c>
      <c r="E17" s="24">
        <f>'Final Energy Source (CO)'!C16*'Final Energy Source (CO)'!C54</f>
        <v>7903565.7634620313</v>
      </c>
      <c r="F17" s="24">
        <f>'Final Energy Source (CO)'!D16*'Final Energy Source (CO)'!D54</f>
        <v>8441101.4740979075</v>
      </c>
      <c r="G17" s="24">
        <f>'Final Energy Source (CO)'!E16*'Final Energy Source (CO)'!E54</f>
        <v>2117102.1344992677</v>
      </c>
      <c r="H17" s="24">
        <f>'Final Energy Source (CO)'!F16*'Final Energy Source (CO)'!F54</f>
        <v>1004684.0913883123</v>
      </c>
      <c r="I17" s="24">
        <f>'Final Energy Source (CO)'!G16*'Final Energy Source (CO)'!G54</f>
        <v>0</v>
      </c>
      <c r="J17" s="24">
        <f>'Final Energy Source (CO)'!H16*'Final Energy Source (CO)'!H54</f>
        <v>2793.3112757770141</v>
      </c>
      <c r="K17" s="24">
        <f>'Final Energy Source (CO)'!I16*'Final Energy Source (CO)'!I54</f>
        <v>16401869.513593378</v>
      </c>
      <c r="L17" s="24">
        <f>'Final Energy Source (CO)'!J16*'Final Energy Source (CO)'!J54</f>
        <v>7322.1778865517308</v>
      </c>
      <c r="M17" s="24">
        <f>'Final Energy Source (CO)'!K16*'Final Energy Source (CO)'!K54</f>
        <v>0</v>
      </c>
      <c r="N17" s="24">
        <f>'Final Energy Source (CO)'!L16*'Final Energy Source (CO)'!L54</f>
        <v>19506.923086565999</v>
      </c>
      <c r="O17" s="24">
        <f>'Final Energy Source (CO)'!M16*'Final Energy Source (CO)'!M54</f>
        <v>0</v>
      </c>
      <c r="P17" s="24">
        <f>'Final Energy Source (CO)'!N16*'Final Energy Source (CO)'!N54</f>
        <v>106179.5198962071</v>
      </c>
      <c r="Q17" s="24">
        <f>'Final Energy Source (CO)'!O16*'Final Energy Source (CO)'!O54</f>
        <v>345119.37776717509</v>
      </c>
      <c r="R17" s="24">
        <f>'Final Energy Source (CO)'!P16*'Final Energy Source (CO)'!P54</f>
        <v>90287.159620472579</v>
      </c>
      <c r="S17" s="24">
        <f>'Final Energy Source (CO)'!Q16*'Final Energy Source (CO)'!Q54</f>
        <v>156685.04593474336</v>
      </c>
      <c r="T17" s="24">
        <f>'Final Energy Source (CO)'!R16*'Final Energy Source (CO)'!R54</f>
        <v>0</v>
      </c>
      <c r="U17" s="24">
        <f>'Final Energy Source (CO)'!S16*'Final Energy Source (CO)'!S54</f>
        <v>3230205.9880993045</v>
      </c>
      <c r="V17" s="24">
        <f>'Final Energy Source (CO)'!T16*'Final Energy Source (CO)'!T54</f>
        <v>172621.28940689896</v>
      </c>
      <c r="W17" s="24">
        <f>'Final Energy Source (CO)'!U16*'Final Energy Source (CO)'!U54</f>
        <v>0</v>
      </c>
      <c r="X17" s="24">
        <f>'Final Energy Source (CO)'!V16*'Final Energy Source (CO)'!V54</f>
        <v>1252073.5682271121</v>
      </c>
      <c r="Y17" s="24">
        <f>'Final Energy Source (CO)'!W16*'Final Energy Source (CO)'!W54</f>
        <v>0</v>
      </c>
      <c r="Z17" s="24">
        <f>'Final Energy Source (CO)'!X16*'Final Energy Source (CO)'!X54</f>
        <v>0</v>
      </c>
      <c r="AA17" s="24">
        <f>'Final Energy Source (CO)'!Y16*'Final Energy Source (CO)'!Y54</f>
        <v>74351.860854585742</v>
      </c>
      <c r="AB17" s="24">
        <f>'Final Energy Source (CO)'!Z16*'Final Energy Source (CO)'!Z54</f>
        <v>0</v>
      </c>
    </row>
    <row r="18" spans="1:28" ht="19">
      <c r="A18">
        <f t="shared" si="2"/>
        <v>-0.79528315836808139</v>
      </c>
      <c r="B18" s="22">
        <v>2032</v>
      </c>
      <c r="C18" s="23">
        <f t="shared" si="0"/>
        <v>0.58343208497579835</v>
      </c>
      <c r="D18" s="21">
        <f t="shared" si="1"/>
        <v>39904290.283913352</v>
      </c>
      <c r="E18" s="24">
        <f>'Final Energy Source (CO)'!C17*'Final Energy Source (CO)'!C55</f>
        <v>7659071.195974973</v>
      </c>
      <c r="F18" s="24">
        <f>'Final Energy Source (CO)'!D17*'Final Energy Source (CO)'!D55</f>
        <v>8280747.2857915722</v>
      </c>
      <c r="G18" s="24">
        <f>'Final Energy Source (CO)'!E17*'Final Energy Source (CO)'!E55</f>
        <v>1994248.7825535552</v>
      </c>
      <c r="H18" s="24">
        <f>'Final Energy Source (CO)'!F17*'Final Energy Source (CO)'!F55</f>
        <v>1002143.0913172059</v>
      </c>
      <c r="I18" s="24">
        <f>'Final Energy Source (CO)'!G17*'Final Energy Source (CO)'!G55</f>
        <v>0</v>
      </c>
      <c r="J18" s="24">
        <f>'Final Energy Source (CO)'!H17*'Final Energy Source (CO)'!H55</f>
        <v>2806.5602303391952</v>
      </c>
      <c r="K18" s="24">
        <f>'Final Energy Source (CO)'!I17*'Final Energy Source (CO)'!I55</f>
        <v>15440260.252829043</v>
      </c>
      <c r="L18" s="24">
        <f>'Final Energy Source (CO)'!J17*'Final Energy Source (CO)'!J55</f>
        <v>6668.7234657315412</v>
      </c>
      <c r="M18" s="24">
        <f>'Final Energy Source (CO)'!K17*'Final Energy Source (CO)'!K55</f>
        <v>0</v>
      </c>
      <c r="N18" s="24">
        <f>'Final Energy Source (CO)'!L17*'Final Energy Source (CO)'!L55</f>
        <v>20466.216229931058</v>
      </c>
      <c r="O18" s="24">
        <f>'Final Energy Source (CO)'!M17*'Final Energy Source (CO)'!M55</f>
        <v>0</v>
      </c>
      <c r="P18" s="24">
        <f>'Final Energy Source (CO)'!N17*'Final Energy Source (CO)'!N55</f>
        <v>107813.30369670286</v>
      </c>
      <c r="Q18" s="24">
        <f>'Final Energy Source (CO)'!O17*'Final Energy Source (CO)'!O55</f>
        <v>340664.1228969901</v>
      </c>
      <c r="R18" s="24">
        <f>'Final Energy Source (CO)'!P17*'Final Energy Source (CO)'!P55</f>
        <v>90224.775823490505</v>
      </c>
      <c r="S18" s="24">
        <f>'Final Energy Source (CO)'!Q17*'Final Energy Source (CO)'!Q55</f>
        <v>158968.8227882683</v>
      </c>
      <c r="T18" s="24">
        <f>'Final Energy Source (CO)'!R17*'Final Energy Source (CO)'!R55</f>
        <v>0</v>
      </c>
      <c r="U18" s="24">
        <f>'Final Energy Source (CO)'!S17*'Final Energy Source (CO)'!S55</f>
        <v>3272978.668986144</v>
      </c>
      <c r="V18" s="24">
        <f>'Final Energy Source (CO)'!T17*'Final Energy Source (CO)'!T55</f>
        <v>172769.30713874355</v>
      </c>
      <c r="W18" s="24">
        <f>'Final Energy Source (CO)'!U17*'Final Energy Source (CO)'!U55</f>
        <v>0</v>
      </c>
      <c r="X18" s="24">
        <f>'Final Energy Source (CO)'!V17*'Final Energy Source (CO)'!V55</f>
        <v>1279556.2745089086</v>
      </c>
      <c r="Y18" s="24">
        <f>'Final Energy Source (CO)'!W17*'Final Energy Source (CO)'!W55</f>
        <v>0</v>
      </c>
      <c r="Z18" s="24">
        <f>'Final Energy Source (CO)'!X17*'Final Energy Source (CO)'!X55</f>
        <v>0</v>
      </c>
      <c r="AA18" s="24">
        <f>'Final Energy Source (CO)'!Y17*'Final Energy Source (CO)'!Y55</f>
        <v>74902.899681759707</v>
      </c>
      <c r="AB18" s="24">
        <f>'Final Energy Source (CO)'!Z17*'Final Energy Source (CO)'!Z55</f>
        <v>0</v>
      </c>
    </row>
    <row r="19" spans="1:28" ht="19">
      <c r="A19">
        <f t="shared" si="2"/>
        <v>-0.80182312407381795</v>
      </c>
      <c r="B19" s="22">
        <v>2033</v>
      </c>
      <c r="C19" s="23">
        <f t="shared" si="0"/>
        <v>0.59821515326952823</v>
      </c>
      <c r="D19" s="21">
        <f t="shared" si="1"/>
        <v>38488175.822852083</v>
      </c>
      <c r="E19" s="24">
        <f>'Final Energy Source (CO)'!C18*'Final Energy Source (CO)'!C56</f>
        <v>7414391.4590262473</v>
      </c>
      <c r="F19" s="24">
        <f>'Final Energy Source (CO)'!D18*'Final Energy Source (CO)'!D56</f>
        <v>8129804.6595016038</v>
      </c>
      <c r="G19" s="24">
        <f>'Final Energy Source (CO)'!E18*'Final Energy Source (CO)'!E56</f>
        <v>1871158.4230056156</v>
      </c>
      <c r="H19" s="24">
        <f>'Final Energy Source (CO)'!F18*'Final Energy Source (CO)'!F56</f>
        <v>999801.46739848435</v>
      </c>
      <c r="I19" s="24">
        <f>'Final Energy Source (CO)'!G18*'Final Energy Source (CO)'!G56</f>
        <v>0</v>
      </c>
      <c r="J19" s="24">
        <f>'Final Energy Source (CO)'!H18*'Final Energy Source (CO)'!H56</f>
        <v>2818.8574229121359</v>
      </c>
      <c r="K19" s="24">
        <f>'Final Energy Source (CO)'!I18*'Final Energy Source (CO)'!I56</f>
        <v>14465095.234359095</v>
      </c>
      <c r="L19" s="24">
        <f>'Final Energy Source (CO)'!J18*'Final Energy Source (CO)'!J56</f>
        <v>6022.1362910201742</v>
      </c>
      <c r="M19" s="24">
        <f>'Final Energy Source (CO)'!K18*'Final Energy Source (CO)'!K56</f>
        <v>0</v>
      </c>
      <c r="N19" s="24">
        <f>'Final Energy Source (CO)'!L18*'Final Energy Source (CO)'!L56</f>
        <v>21292.730551341716</v>
      </c>
      <c r="O19" s="24">
        <f>'Final Energy Source (CO)'!M18*'Final Energy Source (CO)'!M56</f>
        <v>0</v>
      </c>
      <c r="P19" s="24">
        <f>'Final Energy Source (CO)'!N18*'Final Energy Source (CO)'!N56</f>
        <v>109693.6321457022</v>
      </c>
      <c r="Q19" s="24">
        <f>'Final Energy Source (CO)'!O18*'Final Energy Source (CO)'!O56</f>
        <v>337796.19934344158</v>
      </c>
      <c r="R19" s="24">
        <f>'Final Energy Source (CO)'!P18*'Final Energy Source (CO)'!P56</f>
        <v>90449.005158847285</v>
      </c>
      <c r="S19" s="24">
        <f>'Final Energy Source (CO)'!Q18*'Final Energy Source (CO)'!Q56</f>
        <v>162515.67162194892</v>
      </c>
      <c r="T19" s="24">
        <f>'Final Energy Source (CO)'!R18*'Final Energy Source (CO)'!R56</f>
        <v>0</v>
      </c>
      <c r="U19" s="24">
        <f>'Final Energy Source (CO)'!S18*'Final Energy Source (CO)'!S56</f>
        <v>3321011.7526213643</v>
      </c>
      <c r="V19" s="24">
        <f>'Final Energy Source (CO)'!T18*'Final Energy Source (CO)'!T56</f>
        <v>172964.99159779135</v>
      </c>
      <c r="W19" s="24">
        <f>'Final Energy Source (CO)'!U18*'Final Energy Source (CO)'!U56</f>
        <v>0</v>
      </c>
      <c r="X19" s="24">
        <f>'Final Energy Source (CO)'!V18*'Final Energy Source (CO)'!V56</f>
        <v>1308640.3827339583</v>
      </c>
      <c r="Y19" s="24">
        <f>'Final Energy Source (CO)'!W18*'Final Energy Source (CO)'!W56</f>
        <v>0</v>
      </c>
      <c r="Z19" s="24">
        <f>'Final Energy Source (CO)'!X18*'Final Energy Source (CO)'!X56</f>
        <v>0</v>
      </c>
      <c r="AA19" s="24">
        <f>'Final Energy Source (CO)'!Y18*'Final Energy Source (CO)'!Y56</f>
        <v>74719.220072701719</v>
      </c>
      <c r="AB19" s="24">
        <f>'Final Energy Source (CO)'!Z18*'Final Energy Source (CO)'!Z56</f>
        <v>0</v>
      </c>
    </row>
    <row r="20" spans="1:28" ht="19">
      <c r="A20">
        <f t="shared" si="2"/>
        <v>-0.80860006667233753</v>
      </c>
      <c r="B20" s="22">
        <v>2034</v>
      </c>
      <c r="C20" s="23">
        <f t="shared" si="0"/>
        <v>0.61262162298242717</v>
      </c>
      <c r="D20" s="21">
        <f t="shared" si="1"/>
        <v>37108136.869644351</v>
      </c>
      <c r="E20" s="24">
        <f>'Final Energy Source (CO)'!C19*'Final Energy Source (CO)'!C57</f>
        <v>7160845.7055878323</v>
      </c>
      <c r="F20" s="24">
        <f>'Final Energy Source (CO)'!D19*'Final Energy Source (CO)'!D57</f>
        <v>7981431.3950462956</v>
      </c>
      <c r="G20" s="24">
        <f>'Final Energy Source (CO)'!E19*'Final Energy Source (CO)'!E57</f>
        <v>1747649.8381554866</v>
      </c>
      <c r="H20" s="24">
        <f>'Final Energy Source (CO)'!F19*'Final Energy Source (CO)'!F57</f>
        <v>996628.2326969268</v>
      </c>
      <c r="I20" s="24">
        <f>'Final Energy Source (CO)'!G19*'Final Energy Source (CO)'!G57</f>
        <v>0</v>
      </c>
      <c r="J20" s="24">
        <f>'Final Energy Source (CO)'!H19*'Final Energy Source (CO)'!H57</f>
        <v>2830.8778558835425</v>
      </c>
      <c r="K20" s="24">
        <f>'Final Energy Source (CO)'!I19*'Final Energy Source (CO)'!I57</f>
        <v>13525558.194050046</v>
      </c>
      <c r="L20" s="24">
        <f>'Final Energy Source (CO)'!J19*'Final Energy Source (CO)'!J57</f>
        <v>5400.2886509790342</v>
      </c>
      <c r="M20" s="24">
        <f>'Final Energy Source (CO)'!K19*'Final Energy Source (CO)'!K57</f>
        <v>0</v>
      </c>
      <c r="N20" s="24">
        <f>'Final Energy Source (CO)'!L19*'Final Energy Source (CO)'!L57</f>
        <v>21768.784208844536</v>
      </c>
      <c r="O20" s="24">
        <f>'Final Energy Source (CO)'!M19*'Final Energy Source (CO)'!M57</f>
        <v>0</v>
      </c>
      <c r="P20" s="24">
        <f>'Final Energy Source (CO)'!N19*'Final Energy Source (CO)'!N57</f>
        <v>111569.12125409585</v>
      </c>
      <c r="Q20" s="24">
        <f>'Final Energy Source (CO)'!O19*'Final Energy Source (CO)'!O57</f>
        <v>336641.59175433026</v>
      </c>
      <c r="R20" s="24">
        <f>'Final Energy Source (CO)'!P19*'Final Energy Source (CO)'!P57</f>
        <v>91079.115968714439</v>
      </c>
      <c r="S20" s="24">
        <f>'Final Energy Source (CO)'!Q19*'Final Energy Source (CO)'!Q57</f>
        <v>167768.18826437951</v>
      </c>
      <c r="T20" s="24">
        <f>'Final Energy Source (CO)'!R19*'Final Energy Source (CO)'!R57</f>
        <v>0</v>
      </c>
      <c r="U20" s="24">
        <f>'Final Energy Source (CO)'!S19*'Final Energy Source (CO)'!S57</f>
        <v>3371521.9379639961</v>
      </c>
      <c r="V20" s="24">
        <f>'Final Energy Source (CO)'!T19*'Final Energy Source (CO)'!T57</f>
        <v>173283.60603752398</v>
      </c>
      <c r="W20" s="24">
        <f>'Final Energy Source (CO)'!U19*'Final Energy Source (CO)'!U57</f>
        <v>0</v>
      </c>
      <c r="X20" s="24">
        <f>'Final Energy Source (CO)'!V19*'Final Energy Source (CO)'!V57</f>
        <v>1339169.3648927771</v>
      </c>
      <c r="Y20" s="24">
        <f>'Final Energy Source (CO)'!W19*'Final Energy Source (CO)'!W57</f>
        <v>0</v>
      </c>
      <c r="Z20" s="24">
        <f>'Final Energy Source (CO)'!X19*'Final Energy Source (CO)'!X57</f>
        <v>0</v>
      </c>
      <c r="AA20" s="24">
        <f>'Final Energy Source (CO)'!Y19*'Final Energy Source (CO)'!Y57</f>
        <v>74990.627256235079</v>
      </c>
      <c r="AB20" s="24">
        <f>'Final Energy Source (CO)'!Z19*'Final Energy Source (CO)'!Z57</f>
        <v>0</v>
      </c>
    </row>
    <row r="21" spans="1:28" ht="19">
      <c r="A21">
        <f t="shared" si="2"/>
        <v>-0.81587213819220894</v>
      </c>
      <c r="B21" s="22">
        <v>2035</v>
      </c>
      <c r="C21" s="23">
        <f t="shared" si="0"/>
        <v>0.62684598018097071</v>
      </c>
      <c r="D21" s="21">
        <f t="shared" si="1"/>
        <v>35745543.020524278</v>
      </c>
      <c r="E21" s="24">
        <f>'Final Energy Source (CO)'!C20*'Final Energy Source (CO)'!C58</f>
        <v>6888775.6938148877</v>
      </c>
      <c r="F21" s="24">
        <f>'Final Energy Source (CO)'!D20*'Final Energy Source (CO)'!D58</f>
        <v>7832131.7208013209</v>
      </c>
      <c r="G21" s="24">
        <f>'Final Energy Source (CO)'!E20*'Final Energy Source (CO)'!E58</f>
        <v>1623667.9886667521</v>
      </c>
      <c r="H21" s="24">
        <f>'Final Energy Source (CO)'!F20*'Final Energy Source (CO)'!F58</f>
        <v>992436.07578864798</v>
      </c>
      <c r="I21" s="24">
        <f>'Final Energy Source (CO)'!G20*'Final Energy Source (CO)'!G58</f>
        <v>0</v>
      </c>
      <c r="J21" s="24">
        <f>'Final Energy Source (CO)'!H20*'Final Energy Source (CO)'!H58</f>
        <v>2842.3849463095471</v>
      </c>
      <c r="K21" s="24">
        <f>'Final Energy Source (CO)'!I20*'Final Energy Source (CO)'!I58</f>
        <v>12624770.028365383</v>
      </c>
      <c r="L21" s="24">
        <f>'Final Energy Source (CO)'!J20*'Final Energy Source (CO)'!J58</f>
        <v>4806.5609037626809</v>
      </c>
      <c r="M21" s="24">
        <f>'Final Energy Source (CO)'!K20*'Final Energy Source (CO)'!K58</f>
        <v>0</v>
      </c>
      <c r="N21" s="24">
        <f>'Final Energy Source (CO)'!L20*'Final Energy Source (CO)'!L58</f>
        <v>22067.208461534025</v>
      </c>
      <c r="O21" s="24">
        <f>'Final Energy Source (CO)'!M20*'Final Energy Source (CO)'!M58</f>
        <v>0</v>
      </c>
      <c r="P21" s="24">
        <f>'Final Energy Source (CO)'!N20*'Final Energy Source (CO)'!N58</f>
        <v>113541.12320720902</v>
      </c>
      <c r="Q21" s="24">
        <f>'Final Energy Source (CO)'!O20*'Final Energy Source (CO)'!O58</f>
        <v>335726.73730277992</v>
      </c>
      <c r="R21" s="24">
        <f>'Final Energy Source (CO)'!P20*'Final Energy Source (CO)'!P58</f>
        <v>91707.252895893864</v>
      </c>
      <c r="S21" s="24">
        <f>'Final Energy Source (CO)'!Q20*'Final Energy Source (CO)'!Q58</f>
        <v>172605.52280844096</v>
      </c>
      <c r="T21" s="24">
        <f>'Final Energy Source (CO)'!R20*'Final Energy Source (CO)'!R58</f>
        <v>0</v>
      </c>
      <c r="U21" s="24">
        <f>'Final Energy Source (CO)'!S20*'Final Energy Source (CO)'!S58</f>
        <v>3423429.0782468738</v>
      </c>
      <c r="V21" s="24">
        <f>'Final Energy Source (CO)'!T20*'Final Energy Source (CO)'!T58</f>
        <v>173609.74680260438</v>
      </c>
      <c r="W21" s="24">
        <f>'Final Energy Source (CO)'!U20*'Final Energy Source (CO)'!U58</f>
        <v>0</v>
      </c>
      <c r="X21" s="24">
        <f>'Final Energy Source (CO)'!V20*'Final Energy Source (CO)'!V58</f>
        <v>1368283.5746581138</v>
      </c>
      <c r="Y21" s="24">
        <f>'Final Energy Source (CO)'!W20*'Final Energy Source (CO)'!W58</f>
        <v>0</v>
      </c>
      <c r="Z21" s="24">
        <f>'Final Energy Source (CO)'!X20*'Final Energy Source (CO)'!X58</f>
        <v>0</v>
      </c>
      <c r="AA21" s="24">
        <f>'Final Energy Source (CO)'!Y20*'Final Energy Source (CO)'!Y58</f>
        <v>75142.322853764999</v>
      </c>
      <c r="AB21" s="24">
        <f>'Final Energy Source (CO)'!Z20*'Final Energy Source (CO)'!Z58</f>
        <v>0</v>
      </c>
    </row>
    <row r="22" spans="1:28" ht="19">
      <c r="A22">
        <f t="shared" si="2"/>
        <v>-0.82377656584109882</v>
      </c>
      <c r="B22" s="22">
        <v>2036</v>
      </c>
      <c r="C22" s="23">
        <f t="shared" si="0"/>
        <v>0.64083493520745161</v>
      </c>
      <c r="D22" s="21">
        <f t="shared" si="1"/>
        <v>34405499.051672593</v>
      </c>
      <c r="E22" s="24">
        <f>'Final Energy Source (CO)'!C21*'Final Energy Source (CO)'!C59</f>
        <v>6593047.3421869688</v>
      </c>
      <c r="F22" s="24">
        <f>'Final Energy Source (CO)'!D21*'Final Energy Source (CO)'!D59</f>
        <v>7674620.4823897649</v>
      </c>
      <c r="G22" s="24">
        <f>'Final Energy Source (CO)'!E21*'Final Energy Source (CO)'!E59</f>
        <v>1500377.9777635394</v>
      </c>
      <c r="H22" s="24">
        <f>'Final Energy Source (CO)'!F21*'Final Energy Source (CO)'!F59</f>
        <v>985998.70511002722</v>
      </c>
      <c r="I22" s="24">
        <f>'Final Energy Source (CO)'!G21*'Final Energy Source (CO)'!G59</f>
        <v>0</v>
      </c>
      <c r="J22" s="24">
        <f>'Final Energy Source (CO)'!H21*'Final Energy Source (CO)'!H59</f>
        <v>2854.9471513587787</v>
      </c>
      <c r="K22" s="24">
        <f>'Final Energy Source (CO)'!I21*'Final Energy Source (CO)'!I59</f>
        <v>11781179.978809545</v>
      </c>
      <c r="L22" s="24">
        <f>'Final Energy Source (CO)'!J21*'Final Energy Source (CO)'!J59</f>
        <v>4250.2478943150427</v>
      </c>
      <c r="M22" s="24">
        <f>'Final Energy Source (CO)'!K21*'Final Energy Source (CO)'!K59</f>
        <v>0</v>
      </c>
      <c r="N22" s="24">
        <f>'Final Energy Source (CO)'!L21*'Final Energy Source (CO)'!L59</f>
        <v>22018.382094718756</v>
      </c>
      <c r="O22" s="24">
        <f>'Final Energy Source (CO)'!M21*'Final Energy Source (CO)'!M59</f>
        <v>0</v>
      </c>
      <c r="P22" s="24">
        <f>'Final Energy Source (CO)'!N21*'Final Energy Source (CO)'!N59</f>
        <v>114956.96469656059</v>
      </c>
      <c r="Q22" s="24">
        <f>'Final Energy Source (CO)'!O21*'Final Energy Source (CO)'!O59</f>
        <v>335231.91096931469</v>
      </c>
      <c r="R22" s="24">
        <f>'Final Energy Source (CO)'!P21*'Final Energy Source (CO)'!P59</f>
        <v>92179.067269780397</v>
      </c>
      <c r="S22" s="24">
        <f>'Final Energy Source (CO)'!Q21*'Final Energy Source (CO)'!Q59</f>
        <v>177432.63497377242</v>
      </c>
      <c r="T22" s="24">
        <f>'Final Energy Source (CO)'!R21*'Final Energy Source (CO)'!R59</f>
        <v>0</v>
      </c>
      <c r="U22" s="24">
        <f>'Final Energy Source (CO)'!S21*'Final Energy Source (CO)'!S59</f>
        <v>3475346.13804508</v>
      </c>
      <c r="V22" s="24">
        <f>'Final Energy Source (CO)'!T21*'Final Energy Source (CO)'!T59</f>
        <v>173943.41389303331</v>
      </c>
      <c r="W22" s="24">
        <f>'Final Energy Source (CO)'!U21*'Final Energy Source (CO)'!U59</f>
        <v>0</v>
      </c>
      <c r="X22" s="24">
        <f>'Final Energy Source (CO)'!V21*'Final Energy Source (CO)'!V59</f>
        <v>1396615.1443759962</v>
      </c>
      <c r="Y22" s="24">
        <f>'Final Energy Source (CO)'!W21*'Final Energy Source (CO)'!W59</f>
        <v>0</v>
      </c>
      <c r="Z22" s="24">
        <f>'Final Energy Source (CO)'!X21*'Final Energy Source (CO)'!X59</f>
        <v>0</v>
      </c>
      <c r="AA22" s="24">
        <f>'Final Energy Source (CO)'!Y21*'Final Energy Source (CO)'!Y59</f>
        <v>75445.714048825903</v>
      </c>
      <c r="AB22" s="24">
        <f>'Final Energy Source (CO)'!Z21*'Final Energy Source (CO)'!Z59</f>
        <v>0</v>
      </c>
    </row>
    <row r="23" spans="1:28" ht="19">
      <c r="A23">
        <f t="shared" si="2"/>
        <v>-0.83230881031898507</v>
      </c>
      <c r="B23" s="22">
        <v>2037</v>
      </c>
      <c r="C23" s="23">
        <f t="shared" si="0"/>
        <v>0.65429967772848963</v>
      </c>
      <c r="D23" s="21">
        <f t="shared" si="1"/>
        <v>33115670.971354797</v>
      </c>
      <c r="E23" s="24">
        <f>'Final Energy Source (CO)'!C22*'Final Energy Source (CO)'!C60</f>
        <v>6273830.4795358097</v>
      </c>
      <c r="F23" s="24">
        <f>'Final Energy Source (CO)'!D22*'Final Energy Source (CO)'!D60</f>
        <v>7525354.4926077025</v>
      </c>
      <c r="G23" s="24">
        <f>'Final Energy Source (CO)'!E22*'Final Energy Source (CO)'!E60</f>
        <v>1378965.5543038331</v>
      </c>
      <c r="H23" s="24">
        <f>'Final Energy Source (CO)'!F22*'Final Energy Source (CO)'!F60</f>
        <v>979072.24645288009</v>
      </c>
      <c r="I23" s="24">
        <f>'Final Energy Source (CO)'!G22*'Final Energy Source (CO)'!G60</f>
        <v>0</v>
      </c>
      <c r="J23" s="24">
        <f>'Final Energy Source (CO)'!H22*'Final Energy Source (CO)'!H60</f>
        <v>2867.1353633932113</v>
      </c>
      <c r="K23" s="24">
        <f>'Final Energy Source (CO)'!I22*'Final Energy Source (CO)'!I60</f>
        <v>11000287.139307309</v>
      </c>
      <c r="L23" s="24">
        <f>'Final Energy Source (CO)'!J22*'Final Energy Source (CO)'!J60</f>
        <v>3734.3794065068714</v>
      </c>
      <c r="M23" s="24">
        <f>'Final Energy Source (CO)'!K22*'Final Energy Source (CO)'!K60</f>
        <v>0</v>
      </c>
      <c r="N23" s="24">
        <f>'Final Energy Source (CO)'!L22*'Final Energy Source (CO)'!L60</f>
        <v>21766.547525971535</v>
      </c>
      <c r="O23" s="24">
        <f>'Final Energy Source (CO)'!M22*'Final Energy Source (CO)'!M60</f>
        <v>0</v>
      </c>
      <c r="P23" s="24">
        <f>'Final Energy Source (CO)'!N22*'Final Energy Source (CO)'!N60</f>
        <v>116406.94664944313</v>
      </c>
      <c r="Q23" s="24">
        <f>'Final Energy Source (CO)'!O22*'Final Energy Source (CO)'!O60</f>
        <v>335030.87363839016</v>
      </c>
      <c r="R23" s="24">
        <f>'Final Energy Source (CO)'!P22*'Final Energy Source (CO)'!P60</f>
        <v>92712.197583005633</v>
      </c>
      <c r="S23" s="24">
        <f>'Final Energy Source (CO)'!Q22*'Final Energy Source (CO)'!Q60</f>
        <v>181843.10239423305</v>
      </c>
      <c r="T23" s="24">
        <f>'Final Energy Source (CO)'!R22*'Final Energy Source (CO)'!R60</f>
        <v>0</v>
      </c>
      <c r="U23" s="24">
        <f>'Final Energy Source (CO)'!S22*'Final Energy Source (CO)'!S60</f>
        <v>3527233.9262195546</v>
      </c>
      <c r="V23" s="24">
        <f>'Final Energy Source (CO)'!T22*'Final Energy Source (CO)'!T60</f>
        <v>174225.6510935837</v>
      </c>
      <c r="W23" s="24">
        <f>'Final Energy Source (CO)'!U22*'Final Energy Source (CO)'!U60</f>
        <v>0</v>
      </c>
      <c r="X23" s="24">
        <f>'Final Energy Source (CO)'!V22*'Final Energy Source (CO)'!V60</f>
        <v>1426728.7252788616</v>
      </c>
      <c r="Y23" s="24">
        <f>'Final Energy Source (CO)'!W22*'Final Energy Source (CO)'!W60</f>
        <v>0</v>
      </c>
      <c r="Z23" s="24">
        <f>'Final Energy Source (CO)'!X22*'Final Energy Source (CO)'!X60</f>
        <v>0</v>
      </c>
      <c r="AA23" s="24">
        <f>'Final Energy Source (CO)'!Y22*'Final Energy Source (CO)'!Y60</f>
        <v>75611.57399431814</v>
      </c>
      <c r="AB23" s="24">
        <f>'Final Energy Source (CO)'!Z22*'Final Energy Source (CO)'!Z60</f>
        <v>0</v>
      </c>
    </row>
    <row r="24" spans="1:28" ht="19">
      <c r="A24">
        <f t="shared" si="2"/>
        <v>-0.84144297723500361</v>
      </c>
      <c r="B24" s="22">
        <v>2038</v>
      </c>
      <c r="C24" s="23">
        <f t="shared" si="0"/>
        <v>0.66714349501087289</v>
      </c>
      <c r="D24" s="21">
        <f t="shared" si="1"/>
        <v>31885323.182423454</v>
      </c>
      <c r="E24" s="24">
        <f>'Final Energy Source (CO)'!C23*'Final Energy Source (CO)'!C61</f>
        <v>5932093.8927068133</v>
      </c>
      <c r="F24" s="24">
        <f>'Final Energy Source (CO)'!D23*'Final Energy Source (CO)'!D61</f>
        <v>7388553.0183237297</v>
      </c>
      <c r="G24" s="24">
        <f>'Final Energy Source (CO)'!E23*'Final Energy Source (CO)'!E61</f>
        <v>1259703.05996935</v>
      </c>
      <c r="H24" s="24">
        <f>'Final Energy Source (CO)'!F23*'Final Energy Source (CO)'!F61</f>
        <v>971330.59162326378</v>
      </c>
      <c r="I24" s="24">
        <f>'Final Energy Source (CO)'!G23*'Final Energy Source (CO)'!G61</f>
        <v>0</v>
      </c>
      <c r="J24" s="24">
        <f>'Final Energy Source (CO)'!H23*'Final Energy Source (CO)'!H61</f>
        <v>2880.2159158953464</v>
      </c>
      <c r="K24" s="24">
        <f>'Final Energy Source (CO)'!I23*'Final Energy Source (CO)'!I61</f>
        <v>10282919.472143915</v>
      </c>
      <c r="L24" s="24">
        <f>'Final Energy Source (CO)'!J23*'Final Energy Source (CO)'!J61</f>
        <v>3260.3428089405802</v>
      </c>
      <c r="M24" s="24">
        <f>'Final Energy Source (CO)'!K23*'Final Energy Source (CO)'!K61</f>
        <v>0</v>
      </c>
      <c r="N24" s="24">
        <f>'Final Energy Source (CO)'!L23*'Final Energy Source (CO)'!L61</f>
        <v>21242.867913969152</v>
      </c>
      <c r="O24" s="24">
        <f>'Final Energy Source (CO)'!M23*'Final Energy Source (CO)'!M61</f>
        <v>0</v>
      </c>
      <c r="P24" s="24">
        <f>'Final Energy Source (CO)'!N23*'Final Energy Source (CO)'!N61</f>
        <v>117662.32331489772</v>
      </c>
      <c r="Q24" s="24">
        <f>'Final Energy Source (CO)'!O23*'Final Energy Source (CO)'!O61</f>
        <v>334279.06261840172</v>
      </c>
      <c r="R24" s="24">
        <f>'Final Energy Source (CO)'!P23*'Final Energy Source (CO)'!P61</f>
        <v>93418.065985690511</v>
      </c>
      <c r="S24" s="24">
        <f>'Final Energy Source (CO)'!Q23*'Final Energy Source (CO)'!Q61</f>
        <v>186229.22323719575</v>
      </c>
      <c r="T24" s="24">
        <f>'Final Energy Source (CO)'!R23*'Final Energy Source (CO)'!R61</f>
        <v>0</v>
      </c>
      <c r="U24" s="24">
        <f>'Final Energy Source (CO)'!S23*'Final Energy Source (CO)'!S61</f>
        <v>3583457.4226424224</v>
      </c>
      <c r="V24" s="24">
        <f>'Final Energy Source (CO)'!T23*'Final Energy Source (CO)'!T61</f>
        <v>174581.89716005599</v>
      </c>
      <c r="W24" s="24">
        <f>'Final Energy Source (CO)'!U23*'Final Energy Source (CO)'!U61</f>
        <v>0</v>
      </c>
      <c r="X24" s="24">
        <f>'Final Energy Source (CO)'!V23*'Final Energy Source (CO)'!V61</f>
        <v>1457968.103788438</v>
      </c>
      <c r="Y24" s="24">
        <f>'Final Energy Source (CO)'!W23*'Final Energy Source (CO)'!W61</f>
        <v>0</v>
      </c>
      <c r="Z24" s="24">
        <f>'Final Energy Source (CO)'!X23*'Final Energy Source (CO)'!X61</f>
        <v>0</v>
      </c>
      <c r="AA24" s="24">
        <f>'Final Energy Source (CO)'!Y23*'Final Energy Source (CO)'!Y61</f>
        <v>75743.622270481646</v>
      </c>
      <c r="AB24" s="24">
        <f>'Final Energy Source (CO)'!Z23*'Final Energy Source (CO)'!Z61</f>
        <v>0</v>
      </c>
    </row>
    <row r="25" spans="1:28" ht="19">
      <c r="A25">
        <f t="shared" si="2"/>
        <v>-0.85135428461969387</v>
      </c>
      <c r="B25" s="22">
        <v>2039</v>
      </c>
      <c r="C25" s="23">
        <f t="shared" si="0"/>
        <v>0.67960342551754227</v>
      </c>
      <c r="D25" s="21">
        <f t="shared" si="1"/>
        <v>30691749.05939807</v>
      </c>
      <c r="E25" s="24">
        <f>'Final Energy Source (CO)'!C24*'Final Energy Source (CO)'!C62</f>
        <v>5561282.1495233942</v>
      </c>
      <c r="F25" s="24">
        <f>'Final Energy Source (CO)'!D24*'Final Energy Source (CO)'!D62</f>
        <v>7260970.6676635044</v>
      </c>
      <c r="G25" s="24">
        <f>'Final Energy Source (CO)'!E24*'Final Energy Source (CO)'!E62</f>
        <v>1142159.6062169923</v>
      </c>
      <c r="H25" s="24">
        <f>'Final Energy Source (CO)'!F24*'Final Energy Source (CO)'!F62</f>
        <v>962196.85119676287</v>
      </c>
      <c r="I25" s="24">
        <f>'Final Energy Source (CO)'!G24*'Final Energy Source (CO)'!G62</f>
        <v>0</v>
      </c>
      <c r="J25" s="24">
        <f>'Final Energy Source (CO)'!H24*'Final Energy Source (CO)'!H62</f>
        <v>2892.8218184938587</v>
      </c>
      <c r="K25" s="24">
        <f>'Final Energy Source (CO)'!I24*'Final Energy Source (CO)'!I62</f>
        <v>9622212.540711306</v>
      </c>
      <c r="L25" s="24">
        <f>'Final Energy Source (CO)'!J24*'Final Energy Source (CO)'!J62</f>
        <v>2825.38575404527</v>
      </c>
      <c r="M25" s="24">
        <f>'Final Energy Source (CO)'!K24*'Final Energy Source (CO)'!K62</f>
        <v>0</v>
      </c>
      <c r="N25" s="24">
        <f>'Final Energy Source (CO)'!L24*'Final Energy Source (CO)'!L62</f>
        <v>20657.362780580843</v>
      </c>
      <c r="O25" s="24">
        <f>'Final Energy Source (CO)'!M24*'Final Energy Source (CO)'!M62</f>
        <v>0</v>
      </c>
      <c r="P25" s="24">
        <f>'Final Energy Source (CO)'!N24*'Final Energy Source (CO)'!N62</f>
        <v>119163.76347762669</v>
      </c>
      <c r="Q25" s="24">
        <f>'Final Energy Source (CO)'!O24*'Final Energy Source (CO)'!O62</f>
        <v>334388.26323769806</v>
      </c>
      <c r="R25" s="24">
        <f>'Final Energy Source (CO)'!P24*'Final Energy Source (CO)'!P62</f>
        <v>94039.149279596371</v>
      </c>
      <c r="S25" s="24">
        <f>'Final Energy Source (CO)'!Q24*'Final Energy Source (CO)'!Q62</f>
        <v>190644.67645474483</v>
      </c>
      <c r="T25" s="24">
        <f>'Final Energy Source (CO)'!R24*'Final Energy Source (CO)'!R62</f>
        <v>0</v>
      </c>
      <c r="U25" s="24">
        <f>'Final Energy Source (CO)'!S24*'Final Energy Source (CO)'!S62</f>
        <v>3636864.7890372151</v>
      </c>
      <c r="V25" s="24">
        <f>'Final Energy Source (CO)'!T24*'Final Energy Source (CO)'!T62</f>
        <v>174719.8797914364</v>
      </c>
      <c r="W25" s="24">
        <f>'Final Energy Source (CO)'!U24*'Final Energy Source (CO)'!U62</f>
        <v>0</v>
      </c>
      <c r="X25" s="24">
        <f>'Final Energy Source (CO)'!V24*'Final Energy Source (CO)'!V62</f>
        <v>1490261.0362080594</v>
      </c>
      <c r="Y25" s="24">
        <f>'Final Energy Source (CO)'!W24*'Final Energy Source (CO)'!W62</f>
        <v>0</v>
      </c>
      <c r="Z25" s="24">
        <f>'Final Energy Source (CO)'!X24*'Final Energy Source (CO)'!X62</f>
        <v>0</v>
      </c>
      <c r="AA25" s="24">
        <f>'Final Energy Source (CO)'!Y24*'Final Energy Source (CO)'!Y62</f>
        <v>76470.116246605845</v>
      </c>
      <c r="AB25" s="24">
        <f>'Final Energy Source (CO)'!Z24*'Final Energy Source (CO)'!Z62</f>
        <v>0</v>
      </c>
    </row>
    <row r="26" spans="1:28" ht="19">
      <c r="A26">
        <f t="shared" si="2"/>
        <v>-0.86195588998815875</v>
      </c>
      <c r="B26" s="22">
        <v>2040</v>
      </c>
      <c r="C26" s="23">
        <f t="shared" si="0"/>
        <v>0.6917879581054025</v>
      </c>
      <c r="D26" s="21">
        <f t="shared" si="1"/>
        <v>29524556.129209183</v>
      </c>
      <c r="E26" s="24">
        <f>'Final Energy Source (CO)'!C25*'Final Energy Source (CO)'!C63</f>
        <v>5164644.2878730167</v>
      </c>
      <c r="F26" s="24">
        <f>'Final Energy Source (CO)'!D25*'Final Energy Source (CO)'!D63</f>
        <v>7132374.878394139</v>
      </c>
      <c r="G26" s="24">
        <f>'Final Energy Source (CO)'!E25*'Final Energy Source (CO)'!E63</f>
        <v>1027045.654292275</v>
      </c>
      <c r="H26" s="24">
        <f>'Final Energy Source (CO)'!F25*'Final Energy Source (CO)'!F63</f>
        <v>954263.78402940452</v>
      </c>
      <c r="I26" s="24">
        <f>'Final Energy Source (CO)'!G25*'Final Energy Source (CO)'!G63</f>
        <v>0</v>
      </c>
      <c r="J26" s="24">
        <f>'Final Energy Source (CO)'!H25*'Final Energy Source (CO)'!H63</f>
        <v>2906.0641812285016</v>
      </c>
      <c r="K26" s="24">
        <f>'Final Energy Source (CO)'!I25*'Final Energy Source (CO)'!I63</f>
        <v>9013147.6832435075</v>
      </c>
      <c r="L26" s="24">
        <f>'Final Energy Source (CO)'!J25*'Final Energy Source (CO)'!J63</f>
        <v>2428.5798968004983</v>
      </c>
      <c r="M26" s="24">
        <f>'Final Energy Source (CO)'!K25*'Final Energy Source (CO)'!K63</f>
        <v>0</v>
      </c>
      <c r="N26" s="24">
        <f>'Final Energy Source (CO)'!L25*'Final Energy Source (CO)'!L63</f>
        <v>19600.874970843823</v>
      </c>
      <c r="O26" s="24">
        <f>'Final Energy Source (CO)'!M25*'Final Energy Source (CO)'!M63</f>
        <v>0</v>
      </c>
      <c r="P26" s="24">
        <f>'Final Energy Source (CO)'!N25*'Final Energy Source (CO)'!N63</f>
        <v>120608.35364916881</v>
      </c>
      <c r="Q26" s="24">
        <f>'Final Energy Source (CO)'!O25*'Final Energy Source (CO)'!O63</f>
        <v>335123.86045127001</v>
      </c>
      <c r="R26" s="24">
        <f>'Final Energy Source (CO)'!P25*'Final Energy Source (CO)'!P63</f>
        <v>94741.226123345783</v>
      </c>
      <c r="S26" s="24">
        <f>'Final Energy Source (CO)'!Q25*'Final Energy Source (CO)'!Q63</f>
        <v>195239.08182478917</v>
      </c>
      <c r="T26" s="24">
        <f>'Final Energy Source (CO)'!R25*'Final Energy Source (CO)'!R63</f>
        <v>0</v>
      </c>
      <c r="U26" s="24">
        <f>'Final Energy Source (CO)'!S25*'Final Energy Source (CO)'!S63</f>
        <v>3687442.0394115224</v>
      </c>
      <c r="V26" s="24">
        <f>'Final Energy Source (CO)'!T25*'Final Energy Source (CO)'!T63</f>
        <v>174783.85355689484</v>
      </c>
      <c r="W26" s="24">
        <f>'Final Energy Source (CO)'!U25*'Final Energy Source (CO)'!U63</f>
        <v>0</v>
      </c>
      <c r="X26" s="24">
        <f>'Final Energy Source (CO)'!V25*'Final Energy Source (CO)'!V63</f>
        <v>1523324.5680590204</v>
      </c>
      <c r="Y26" s="24">
        <f>'Final Energy Source (CO)'!W25*'Final Energy Source (CO)'!W63</f>
        <v>0</v>
      </c>
      <c r="Z26" s="24">
        <f>'Final Energy Source (CO)'!X25*'Final Energy Source (CO)'!X63</f>
        <v>0</v>
      </c>
      <c r="AA26" s="24">
        <f>'Final Energy Source (CO)'!Y25*'Final Energy Source (CO)'!Y63</f>
        <v>76881.339251959507</v>
      </c>
      <c r="AB26" s="24">
        <f>'Final Energy Source (CO)'!Z25*'Final Energy Source (CO)'!Z63</f>
        <v>0</v>
      </c>
    </row>
    <row r="27" spans="1:28" ht="19">
      <c r="A27">
        <f t="shared" si="2"/>
        <v>-0.87324517888491948</v>
      </c>
      <c r="B27" s="22">
        <v>2041</v>
      </c>
      <c r="C27" s="23">
        <f t="shared" si="0"/>
        <v>0.70363965572592968</v>
      </c>
      <c r="D27" s="21">
        <f t="shared" si="1"/>
        <v>28389246.459046017</v>
      </c>
      <c r="E27" s="24">
        <f>'Final Energy Source (CO)'!C26*'Final Energy Source (CO)'!C64</f>
        <v>4742278.1223785095</v>
      </c>
      <c r="F27" s="24">
        <f>'Final Energy Source (CO)'!D26*'Final Energy Source (CO)'!D64</f>
        <v>7025460.9060328808</v>
      </c>
      <c r="G27" s="24">
        <f>'Final Energy Source (CO)'!E26*'Final Energy Source (CO)'!E64</f>
        <v>912810.33904360281</v>
      </c>
      <c r="H27" s="24">
        <f>'Final Energy Source (CO)'!F26*'Final Energy Source (CO)'!F64</f>
        <v>943546.59052659885</v>
      </c>
      <c r="I27" s="24">
        <f>'Final Energy Source (CO)'!G26*'Final Energy Source (CO)'!G64</f>
        <v>0</v>
      </c>
      <c r="J27" s="24">
        <f>'Final Energy Source (CO)'!H26*'Final Energy Source (CO)'!H64</f>
        <v>2923.0214650125786</v>
      </c>
      <c r="K27" s="24">
        <f>'Final Energy Source (CO)'!I26*'Final Energy Source (CO)'!I64</f>
        <v>8440843.2742817663</v>
      </c>
      <c r="L27" s="24">
        <f>'Final Energy Source (CO)'!J26*'Final Energy Source (CO)'!J64</f>
        <v>2063.4011647221396</v>
      </c>
      <c r="M27" s="24">
        <f>'Final Energy Source (CO)'!K26*'Final Energy Source (CO)'!K64</f>
        <v>0</v>
      </c>
      <c r="N27" s="24">
        <f>'Final Energy Source (CO)'!L26*'Final Energy Source (CO)'!L64</f>
        <v>18483.634885251933</v>
      </c>
      <c r="O27" s="24">
        <f>'Final Energy Source (CO)'!M26*'Final Energy Source (CO)'!M64</f>
        <v>0</v>
      </c>
      <c r="P27" s="24">
        <f>'Final Energy Source (CO)'!N26*'Final Energy Source (CO)'!N64</f>
        <v>121992.89515600416</v>
      </c>
      <c r="Q27" s="24">
        <f>'Final Energy Source (CO)'!O26*'Final Energy Source (CO)'!O64</f>
        <v>335750.55522398587</v>
      </c>
      <c r="R27" s="24">
        <f>'Final Energy Source (CO)'!P26*'Final Energy Source (CO)'!P64</f>
        <v>95589.472414357762</v>
      </c>
      <c r="S27" s="24">
        <f>'Final Energy Source (CO)'!Q26*'Final Energy Source (CO)'!Q64</f>
        <v>199972.01831938146</v>
      </c>
      <c r="T27" s="24">
        <f>'Final Energy Source (CO)'!R26*'Final Energy Source (CO)'!R64</f>
        <v>0</v>
      </c>
      <c r="U27" s="24">
        <f>'Final Energy Source (CO)'!S26*'Final Energy Source (CO)'!S64</f>
        <v>3738455.2018259657</v>
      </c>
      <c r="V27" s="24">
        <f>'Final Energy Source (CO)'!T26*'Final Energy Source (CO)'!T64</f>
        <v>174865.38874816458</v>
      </c>
      <c r="W27" s="24">
        <f>'Final Energy Source (CO)'!U26*'Final Energy Source (CO)'!U64</f>
        <v>0</v>
      </c>
      <c r="X27" s="24">
        <f>'Final Energy Source (CO)'!V26*'Final Energy Source (CO)'!V64</f>
        <v>1557519.9178247652</v>
      </c>
      <c r="Y27" s="24">
        <f>'Final Energy Source (CO)'!W26*'Final Energy Source (CO)'!W64</f>
        <v>0</v>
      </c>
      <c r="Z27" s="24">
        <f>'Final Energy Source (CO)'!X26*'Final Energy Source (CO)'!X64</f>
        <v>0</v>
      </c>
      <c r="AA27" s="24">
        <f>'Final Energy Source (CO)'!Y26*'Final Energy Source (CO)'!Y64</f>
        <v>76691.719755046448</v>
      </c>
      <c r="AB27" s="24">
        <f>'Final Energy Source (CO)'!Z26*'Final Energy Source (CO)'!Z64</f>
        <v>0</v>
      </c>
    </row>
    <row r="28" spans="1:28" ht="19">
      <c r="A28">
        <f t="shared" si="2"/>
        <v>-0.88517379231546989</v>
      </c>
      <c r="B28" s="22">
        <v>2042</v>
      </c>
      <c r="C28" s="23">
        <f t="shared" si="0"/>
        <v>0.71501381691445809</v>
      </c>
      <c r="D28" s="21">
        <f t="shared" si="1"/>
        <v>27299681.43631332</v>
      </c>
      <c r="E28" s="24">
        <f>'Final Energy Source (CO)'!C27*'Final Energy Source (CO)'!C65</f>
        <v>4295992.9081013249</v>
      </c>
      <c r="F28" s="24">
        <f>'Final Energy Source (CO)'!D27*'Final Energy Source (CO)'!D65</f>
        <v>6931350.019883804</v>
      </c>
      <c r="G28" s="24">
        <f>'Final Energy Source (CO)'!E27*'Final Energy Source (CO)'!E65</f>
        <v>801484.74539360986</v>
      </c>
      <c r="H28" s="24">
        <f>'Final Energy Source (CO)'!F27*'Final Energy Source (CO)'!F65</f>
        <v>933475.74552923813</v>
      </c>
      <c r="I28" s="24">
        <f>'Final Energy Source (CO)'!G27*'Final Energy Source (CO)'!G65</f>
        <v>0</v>
      </c>
      <c r="J28" s="24">
        <f>'Final Energy Source (CO)'!H27*'Final Energy Source (CO)'!H65</f>
        <v>2940.5579135187204</v>
      </c>
      <c r="K28" s="24">
        <f>'Final Energy Source (CO)'!I27*'Final Energy Source (CO)'!I65</f>
        <v>7920200.6402877318</v>
      </c>
      <c r="L28" s="24">
        <f>'Final Energy Source (CO)'!J27*'Final Energy Source (CO)'!J65</f>
        <v>1731.8156764736739</v>
      </c>
      <c r="M28" s="24">
        <f>'Final Energy Source (CO)'!K27*'Final Energy Source (CO)'!K65</f>
        <v>0</v>
      </c>
      <c r="N28" s="24">
        <f>'Final Energy Source (CO)'!L27*'Final Energy Source (CO)'!L65</f>
        <v>17171.264714890211</v>
      </c>
      <c r="O28" s="24">
        <f>'Final Energy Source (CO)'!M27*'Final Energy Source (CO)'!M65</f>
        <v>0</v>
      </c>
      <c r="P28" s="24">
        <f>'Final Energy Source (CO)'!N27*'Final Energy Source (CO)'!N65</f>
        <v>123513.24637516923</v>
      </c>
      <c r="Q28" s="24">
        <f>'Final Energy Source (CO)'!O27*'Final Energy Source (CO)'!O65</f>
        <v>335832.31497040094</v>
      </c>
      <c r="R28" s="24">
        <f>'Final Energy Source (CO)'!P27*'Final Energy Source (CO)'!P65</f>
        <v>96359.758897040738</v>
      </c>
      <c r="S28" s="24">
        <f>'Final Energy Source (CO)'!Q27*'Final Energy Source (CO)'!Q65</f>
        <v>204022.25304025217</v>
      </c>
      <c r="T28" s="24">
        <f>'Final Energy Source (CO)'!R27*'Final Energy Source (CO)'!R65</f>
        <v>0</v>
      </c>
      <c r="U28" s="24">
        <f>'Final Energy Source (CO)'!S27*'Final Energy Source (CO)'!S65</f>
        <v>3791648.1900936505</v>
      </c>
      <c r="V28" s="24">
        <f>'Final Energy Source (CO)'!T27*'Final Energy Source (CO)'!T65</f>
        <v>175015.91525512488</v>
      </c>
      <c r="W28" s="24">
        <f>'Final Energy Source (CO)'!U27*'Final Energy Source (CO)'!U65</f>
        <v>0</v>
      </c>
      <c r="X28" s="24">
        <f>'Final Energy Source (CO)'!V27*'Final Energy Source (CO)'!V65</f>
        <v>1592503.9279460141</v>
      </c>
      <c r="Y28" s="24">
        <f>'Final Energy Source (CO)'!W27*'Final Energy Source (CO)'!W65</f>
        <v>0</v>
      </c>
      <c r="Z28" s="24">
        <f>'Final Energy Source (CO)'!X27*'Final Energy Source (CO)'!X65</f>
        <v>0</v>
      </c>
      <c r="AA28" s="24">
        <f>'Final Energy Source (CO)'!Y27*'Final Energy Source (CO)'!Y65</f>
        <v>76438.132235078825</v>
      </c>
      <c r="AB28" s="24">
        <f>'Final Energy Source (CO)'!Z27*'Final Energy Source (CO)'!Z65</f>
        <v>0</v>
      </c>
    </row>
    <row r="29" spans="1:28" ht="19">
      <c r="A29">
        <f t="shared" si="2"/>
        <v>-0.89765236650404212</v>
      </c>
      <c r="B29" s="22">
        <v>2043</v>
      </c>
      <c r="C29" s="23">
        <f t="shared" si="0"/>
        <v>0.72580363270638504</v>
      </c>
      <c r="D29" s="21">
        <f t="shared" si="1"/>
        <v>26266092.612157259</v>
      </c>
      <c r="E29" s="24">
        <f>'Final Energy Source (CO)'!C28*'Final Energy Source (CO)'!C66</f>
        <v>3829132.0119842719</v>
      </c>
      <c r="F29" s="24">
        <f>'Final Energy Source (CO)'!D28*'Final Energy Source (CO)'!D66</f>
        <v>6859520.0890818154</v>
      </c>
      <c r="G29" s="24">
        <f>'Final Energy Source (CO)'!E28*'Final Energy Source (CO)'!E66</f>
        <v>693323.87899909669</v>
      </c>
      <c r="H29" s="24">
        <f>'Final Energy Source (CO)'!F28*'Final Energy Source (CO)'!F66</f>
        <v>924566.11072775919</v>
      </c>
      <c r="I29" s="24">
        <f>'Final Energy Source (CO)'!G28*'Final Energy Source (CO)'!G66</f>
        <v>0</v>
      </c>
      <c r="J29" s="24">
        <f>'Final Energy Source (CO)'!H28*'Final Energy Source (CO)'!H66</f>
        <v>2957.4016913382352</v>
      </c>
      <c r="K29" s="24">
        <f>'Final Energy Source (CO)'!I28*'Final Energy Source (CO)'!I66</f>
        <v>7445763.4141072826</v>
      </c>
      <c r="L29" s="24">
        <f>'Final Energy Source (CO)'!J28*'Final Energy Source (CO)'!J66</f>
        <v>1432.5063759890279</v>
      </c>
      <c r="M29" s="24">
        <f>'Final Energy Source (CO)'!K28*'Final Energy Source (CO)'!K66</f>
        <v>0</v>
      </c>
      <c r="N29" s="24">
        <f>'Final Energy Source (CO)'!L28*'Final Energy Source (CO)'!L66</f>
        <v>15668.471138796584</v>
      </c>
      <c r="O29" s="24">
        <f>'Final Energy Source (CO)'!M28*'Final Energy Source (CO)'!M66</f>
        <v>0</v>
      </c>
      <c r="P29" s="24">
        <f>'Final Energy Source (CO)'!N28*'Final Energy Source (CO)'!N66</f>
        <v>125039.78403141887</v>
      </c>
      <c r="Q29" s="24">
        <f>'Final Energy Source (CO)'!O28*'Final Energy Source (CO)'!O66</f>
        <v>337213.26971582009</v>
      </c>
      <c r="R29" s="24">
        <f>'Final Energy Source (CO)'!P28*'Final Energy Source (CO)'!P66</f>
        <v>97350.688525690042</v>
      </c>
      <c r="S29" s="24">
        <f>'Final Energy Source (CO)'!Q28*'Final Energy Source (CO)'!Q66</f>
        <v>209277.51462115964</v>
      </c>
      <c r="T29" s="24">
        <f>'Final Energy Source (CO)'!R28*'Final Energy Source (CO)'!R66</f>
        <v>0</v>
      </c>
      <c r="U29" s="24">
        <f>'Final Energy Source (CO)'!S28*'Final Energy Source (CO)'!S66</f>
        <v>3845508.477470417</v>
      </c>
      <c r="V29" s="24">
        <f>'Final Energy Source (CO)'!T28*'Final Energy Source (CO)'!T66</f>
        <v>175143.86278604108</v>
      </c>
      <c r="W29" s="24">
        <f>'Final Energy Source (CO)'!U28*'Final Energy Source (CO)'!U66</f>
        <v>0</v>
      </c>
      <c r="X29" s="24">
        <f>'Final Energy Source (CO)'!V28*'Final Energy Source (CO)'!V66</f>
        <v>1627722.7300815016</v>
      </c>
      <c r="Y29" s="24">
        <f>'Final Energy Source (CO)'!W28*'Final Energy Source (CO)'!W66</f>
        <v>0</v>
      </c>
      <c r="Z29" s="24">
        <f>'Final Energy Source (CO)'!X28*'Final Energy Source (CO)'!X66</f>
        <v>0</v>
      </c>
      <c r="AA29" s="24">
        <f>'Final Energy Source (CO)'!Y28*'Final Energy Source (CO)'!Y66</f>
        <v>76472.400818858005</v>
      </c>
      <c r="AB29" s="24">
        <f>'Final Energy Source (CO)'!Z28*'Final Energy Source (CO)'!Z66</f>
        <v>0</v>
      </c>
    </row>
    <row r="30" spans="1:28" ht="19">
      <c r="A30">
        <f t="shared" si="2"/>
        <v>-0.91072539498791905</v>
      </c>
      <c r="B30" s="22">
        <v>2044</v>
      </c>
      <c r="C30" s="23">
        <f t="shared" si="0"/>
        <v>0.73626661566557239</v>
      </c>
      <c r="D30" s="21">
        <f t="shared" si="1"/>
        <v>25263812.085547823</v>
      </c>
      <c r="E30" s="24">
        <f>'Final Energy Source (CO)'!C29*'Final Energy Source (CO)'!C67</f>
        <v>3340030.7973169829</v>
      </c>
      <c r="F30" s="24">
        <f>'Final Energy Source (CO)'!D29*'Final Energy Source (CO)'!D67</f>
        <v>6798628.9786602277</v>
      </c>
      <c r="G30" s="24">
        <f>'Final Energy Source (CO)'!E29*'Final Energy Source (CO)'!E67</f>
        <v>587861.93977729173</v>
      </c>
      <c r="H30" s="24">
        <f>'Final Energy Source (CO)'!F29*'Final Energy Source (CO)'!F67</f>
        <v>916607.52988866938</v>
      </c>
      <c r="I30" s="24">
        <f>'Final Energy Source (CO)'!G29*'Final Energy Source (CO)'!G67</f>
        <v>0</v>
      </c>
      <c r="J30" s="24">
        <f>'Final Energy Source (CO)'!H29*'Final Energy Source (CO)'!H67</f>
        <v>2974.8556495938492</v>
      </c>
      <c r="K30" s="24">
        <f>'Final Energy Source (CO)'!I29*'Final Energy Source (CO)'!I67</f>
        <v>7008641.6502530836</v>
      </c>
      <c r="L30" s="24">
        <f>'Final Energy Source (CO)'!J29*'Final Energy Source (CO)'!J67</f>
        <v>1161.2388866567519</v>
      </c>
      <c r="M30" s="24">
        <f>'Final Energy Source (CO)'!K29*'Final Energy Source (CO)'!K67</f>
        <v>0</v>
      </c>
      <c r="N30" s="24">
        <f>'Final Energy Source (CO)'!L29*'Final Energy Source (CO)'!L67</f>
        <v>13962.935731604965</v>
      </c>
      <c r="O30" s="24">
        <f>'Final Energy Source (CO)'!M29*'Final Energy Source (CO)'!M67</f>
        <v>0</v>
      </c>
      <c r="P30" s="24">
        <f>'Final Energy Source (CO)'!N29*'Final Energy Source (CO)'!N67</f>
        <v>126702.22844699663</v>
      </c>
      <c r="Q30" s="24">
        <f>'Final Energy Source (CO)'!O29*'Final Energy Source (CO)'!O67</f>
        <v>338962.40067898267</v>
      </c>
      <c r="R30" s="24">
        <f>'Final Energy Source (CO)'!P29*'Final Energy Source (CO)'!P67</f>
        <v>98308.254836744163</v>
      </c>
      <c r="S30" s="24">
        <f>'Final Energy Source (CO)'!Q29*'Final Energy Source (CO)'!Q67</f>
        <v>214713.71721147743</v>
      </c>
      <c r="T30" s="24">
        <f>'Final Energy Source (CO)'!R29*'Final Energy Source (CO)'!R67</f>
        <v>0</v>
      </c>
      <c r="U30" s="24">
        <f>'Final Energy Source (CO)'!S29*'Final Energy Source (CO)'!S67</f>
        <v>3899631.6559641031</v>
      </c>
      <c r="V30" s="24">
        <f>'Final Energy Source (CO)'!T29*'Final Energy Source (CO)'!T67</f>
        <v>175338.29285753143</v>
      </c>
      <c r="W30" s="24">
        <f>'Final Energy Source (CO)'!U29*'Final Energy Source (CO)'!U67</f>
        <v>0</v>
      </c>
      <c r="X30" s="24">
        <f>'Final Energy Source (CO)'!V29*'Final Energy Source (CO)'!V67</f>
        <v>1663958.9642786898</v>
      </c>
      <c r="Y30" s="24">
        <f>'Final Energy Source (CO)'!W29*'Final Energy Source (CO)'!W67</f>
        <v>0</v>
      </c>
      <c r="Z30" s="24">
        <f>'Final Energy Source (CO)'!X29*'Final Energy Source (CO)'!X67</f>
        <v>0</v>
      </c>
      <c r="AA30" s="24">
        <f>'Final Energy Source (CO)'!Y29*'Final Energy Source (CO)'!Y67</f>
        <v>76326.645109182631</v>
      </c>
      <c r="AB30" s="24">
        <f>'Final Energy Source (CO)'!Z29*'Final Energy Source (CO)'!Z67</f>
        <v>0</v>
      </c>
    </row>
    <row r="31" spans="1:28" ht="19">
      <c r="A31">
        <f t="shared" si="2"/>
        <v>-0.92436102129310582</v>
      </c>
      <c r="B31" s="22">
        <v>2045</v>
      </c>
      <c r="C31" s="23">
        <f t="shared" si="0"/>
        <v>0.74651500903035894</v>
      </c>
      <c r="D31" s="21">
        <f t="shared" si="1"/>
        <v>24282087.739954825</v>
      </c>
      <c r="E31" s="24">
        <f>'Final Energy Source (CO)'!C30*'Final Energy Source (CO)'!C68</f>
        <v>2829881.1103610331</v>
      </c>
      <c r="F31" s="24">
        <f>'Final Energy Source (CO)'!D30*'Final Energy Source (CO)'!D68</f>
        <v>6747136.5835686577</v>
      </c>
      <c r="G31" s="24">
        <f>'Final Energy Source (CO)'!E30*'Final Energy Source (CO)'!E68</f>
        <v>484967.65154907003</v>
      </c>
      <c r="H31" s="24">
        <f>'Final Energy Source (CO)'!F30*'Final Energy Source (CO)'!F68</f>
        <v>909566.52252098813</v>
      </c>
      <c r="I31" s="24">
        <f>'Final Energy Source (CO)'!G30*'Final Energy Source (CO)'!G68</f>
        <v>0</v>
      </c>
      <c r="J31" s="24">
        <f>'Final Energy Source (CO)'!H30*'Final Energy Source (CO)'!H68</f>
        <v>2991.6661595231108</v>
      </c>
      <c r="K31" s="24">
        <f>'Final Energy Source (CO)'!I30*'Final Energy Source (CO)'!I68</f>
        <v>6599877.5843055975</v>
      </c>
      <c r="L31" s="24">
        <f>'Final Energy Source (CO)'!J30*'Final Energy Source (CO)'!J68</f>
        <v>915.09934509357754</v>
      </c>
      <c r="M31" s="24">
        <f>'Final Energy Source (CO)'!K30*'Final Energy Source (CO)'!K68</f>
        <v>0</v>
      </c>
      <c r="N31" s="24">
        <f>'Final Energy Source (CO)'!L30*'Final Energy Source (CO)'!L68</f>
        <v>12066.247038168809</v>
      </c>
      <c r="O31" s="24">
        <f>'Final Energy Source (CO)'!M30*'Final Energy Source (CO)'!M68</f>
        <v>0</v>
      </c>
      <c r="P31" s="24">
        <f>'Final Energy Source (CO)'!N30*'Final Energy Source (CO)'!N68</f>
        <v>128348.42502812314</v>
      </c>
      <c r="Q31" s="24">
        <f>'Final Energy Source (CO)'!O30*'Final Energy Source (CO)'!O68</f>
        <v>340177.1548099842</v>
      </c>
      <c r="R31" s="24">
        <f>'Final Energy Source (CO)'!P30*'Final Energy Source (CO)'!P68</f>
        <v>99236.825096525994</v>
      </c>
      <c r="S31" s="24">
        <f>'Final Energy Source (CO)'!Q30*'Final Energy Source (CO)'!Q68</f>
        <v>219057.92581557811</v>
      </c>
      <c r="T31" s="24">
        <f>'Final Energy Source (CO)'!R30*'Final Energy Source (CO)'!R68</f>
        <v>0</v>
      </c>
      <c r="U31" s="24">
        <f>'Final Energy Source (CO)'!S30*'Final Energy Source (CO)'!S68</f>
        <v>3955456.331780449</v>
      </c>
      <c r="V31" s="24">
        <f>'Final Energy Source (CO)'!T30*'Final Energy Source (CO)'!T68</f>
        <v>175665.68801016998</v>
      </c>
      <c r="W31" s="24">
        <f>'Final Energy Source (CO)'!U30*'Final Energy Source (CO)'!U68</f>
        <v>0</v>
      </c>
      <c r="X31" s="24">
        <f>'Final Energy Source (CO)'!V30*'Final Energy Source (CO)'!V68</f>
        <v>1700532.3357270849</v>
      </c>
      <c r="Y31" s="24">
        <f>'Final Energy Source (CO)'!W30*'Final Energy Source (CO)'!W68</f>
        <v>0</v>
      </c>
      <c r="Z31" s="24">
        <f>'Final Energy Source (CO)'!X30*'Final Energy Source (CO)'!X68</f>
        <v>0</v>
      </c>
      <c r="AA31" s="24">
        <f>'Final Energy Source (CO)'!Y30*'Final Energy Source (CO)'!Y68</f>
        <v>76210.588838783151</v>
      </c>
      <c r="AB31" s="24">
        <f>'Final Energy Source (CO)'!Z30*'Final Energy Source (CO)'!Z68</f>
        <v>0</v>
      </c>
    </row>
    <row r="32" spans="1:28" ht="19">
      <c r="A32">
        <f t="shared" si="2"/>
        <v>-0.93849326421078139</v>
      </c>
      <c r="B32" s="22">
        <v>2046</v>
      </c>
      <c r="C32" s="23">
        <f t="shared" si="0"/>
        <v>0.75655641823706443</v>
      </c>
      <c r="D32" s="21">
        <f t="shared" si="1"/>
        <v>23320191.027816892</v>
      </c>
      <c r="E32" s="24">
        <f>'Final Energy Source (CO)'!C31*'Final Energy Source (CO)'!C69</f>
        <v>2301151.5060820337</v>
      </c>
      <c r="F32" s="24">
        <f>'Final Energy Source (CO)'!D31*'Final Energy Source (CO)'!D69</f>
        <v>6707066.3296307977</v>
      </c>
      <c r="G32" s="24">
        <f>'Final Energy Source (CO)'!E31*'Final Energy Source (CO)'!E69</f>
        <v>384606.32649861631</v>
      </c>
      <c r="H32" s="24">
        <f>'Final Energy Source (CO)'!F31*'Final Energy Source (CO)'!F69</f>
        <v>903116.1746689931</v>
      </c>
      <c r="I32" s="24">
        <f>'Final Energy Source (CO)'!G31*'Final Energy Source (CO)'!G69</f>
        <v>0</v>
      </c>
      <c r="J32" s="24">
        <f>'Final Energy Source (CO)'!H31*'Final Energy Source (CO)'!H69</f>
        <v>3009.1698581265628</v>
      </c>
      <c r="K32" s="24">
        <f>'Final Energy Source (CO)'!I31*'Final Energy Source (CO)'!I69</f>
        <v>6214770.42712761</v>
      </c>
      <c r="L32" s="24">
        <f>'Final Energy Source (CO)'!J31*'Final Energy Source (CO)'!J69</f>
        <v>693.39919304402702</v>
      </c>
      <c r="M32" s="24">
        <f>'Final Energy Source (CO)'!K31*'Final Energy Source (CO)'!K69</f>
        <v>0</v>
      </c>
      <c r="N32" s="24">
        <f>'Final Energy Source (CO)'!L31*'Final Energy Source (CO)'!L69</f>
        <v>9991.0543198534451</v>
      </c>
      <c r="O32" s="24">
        <f>'Final Energy Source (CO)'!M31*'Final Energy Source (CO)'!M69</f>
        <v>0</v>
      </c>
      <c r="P32" s="24">
        <f>'Final Energy Source (CO)'!N31*'Final Energy Source (CO)'!N69</f>
        <v>129890.89412362842</v>
      </c>
      <c r="Q32" s="24">
        <f>'Final Energy Source (CO)'!O31*'Final Energy Source (CO)'!O69</f>
        <v>341629.1458362774</v>
      </c>
      <c r="R32" s="24">
        <f>'Final Energy Source (CO)'!P31*'Final Energy Source (CO)'!P69</f>
        <v>100224.84340514116</v>
      </c>
      <c r="S32" s="24">
        <f>'Final Energy Source (CO)'!Q31*'Final Energy Source (CO)'!Q69</f>
        <v>223153.87758961751</v>
      </c>
      <c r="T32" s="24">
        <f>'Final Energy Source (CO)'!R31*'Final Energy Source (CO)'!R69</f>
        <v>0</v>
      </c>
      <c r="U32" s="24">
        <f>'Final Energy Source (CO)'!S31*'Final Energy Source (CO)'!S69</f>
        <v>4011421.2501333896</v>
      </c>
      <c r="V32" s="24">
        <f>'Final Energy Source (CO)'!T31*'Final Energy Source (CO)'!T69</f>
        <v>176026.95162687445</v>
      </c>
      <c r="W32" s="24">
        <f>'Final Energy Source (CO)'!U31*'Final Energy Source (CO)'!U69</f>
        <v>0</v>
      </c>
      <c r="X32" s="24">
        <f>'Final Energy Source (CO)'!V31*'Final Energy Source (CO)'!V69</f>
        <v>1737448.8647347442</v>
      </c>
      <c r="Y32" s="24">
        <f>'Final Energy Source (CO)'!W31*'Final Energy Source (CO)'!W69</f>
        <v>0</v>
      </c>
      <c r="Z32" s="24">
        <f>'Final Energy Source (CO)'!X31*'Final Energy Source (CO)'!X69</f>
        <v>0</v>
      </c>
      <c r="AA32" s="24">
        <f>'Final Energy Source (CO)'!Y31*'Final Energy Source (CO)'!Y69</f>
        <v>75990.812988144273</v>
      </c>
      <c r="AB32" s="24">
        <f>'Final Energy Source (CO)'!Z31*'Final Energy Source (CO)'!Z69</f>
        <v>0</v>
      </c>
    </row>
    <row r="33" spans="1:28" ht="19">
      <c r="A33">
        <f t="shared" si="2"/>
        <v>-0.95316663280136205</v>
      </c>
      <c r="B33" s="22">
        <v>2047</v>
      </c>
      <c r="C33" s="23">
        <f t="shared" si="0"/>
        <v>0.76661278072488837</v>
      </c>
      <c r="D33" s="21">
        <f t="shared" si="1"/>
        <v>22356861.896020778</v>
      </c>
      <c r="E33" s="24">
        <f>'Final Energy Source (CO)'!C32*'Final Energy Source (CO)'!C70</f>
        <v>1752176.7670026403</v>
      </c>
      <c r="F33" s="24">
        <f>'Final Energy Source (CO)'!D32*'Final Energy Source (CO)'!D70</f>
        <v>6674550.7681319043</v>
      </c>
      <c r="G33" s="24">
        <f>'Final Energy Source (CO)'!E32*'Final Energy Source (CO)'!E70</f>
        <v>286184.84358208568</v>
      </c>
      <c r="H33" s="24">
        <f>'Final Energy Source (CO)'!F32*'Final Energy Source (CO)'!F70</f>
        <v>896599.62098363868</v>
      </c>
      <c r="I33" s="24">
        <f>'Final Energy Source (CO)'!G32*'Final Energy Source (CO)'!G70</f>
        <v>0</v>
      </c>
      <c r="J33" s="24">
        <f>'Final Energy Source (CO)'!H32*'Final Energy Source (CO)'!H70</f>
        <v>3026.0736196264511</v>
      </c>
      <c r="K33" s="24">
        <f>'Final Energy Source (CO)'!I32*'Final Energy Source (CO)'!I70</f>
        <v>5843237.2554277815</v>
      </c>
      <c r="L33" s="24">
        <f>'Final Energy Source (CO)'!J32*'Final Energy Source (CO)'!J70</f>
        <v>492.16902160261111</v>
      </c>
      <c r="M33" s="24">
        <f>'Final Energy Source (CO)'!K32*'Final Energy Source (CO)'!K70</f>
        <v>0</v>
      </c>
      <c r="N33" s="24">
        <f>'Final Energy Source (CO)'!L32*'Final Energy Source (CO)'!L70</f>
        <v>7739.1262772555783</v>
      </c>
      <c r="O33" s="24">
        <f>'Final Energy Source (CO)'!M32*'Final Energy Source (CO)'!M70</f>
        <v>0</v>
      </c>
      <c r="P33" s="24">
        <f>'Final Energy Source (CO)'!N32*'Final Energy Source (CO)'!N70</f>
        <v>131515.51740669212</v>
      </c>
      <c r="Q33" s="24">
        <f>'Final Energy Source (CO)'!O32*'Final Energy Source (CO)'!O70</f>
        <v>342467.34977514111</v>
      </c>
      <c r="R33" s="24">
        <f>'Final Energy Source (CO)'!P32*'Final Energy Source (CO)'!P70</f>
        <v>101097.4947325525</v>
      </c>
      <c r="S33" s="24">
        <f>'Final Energy Source (CO)'!Q32*'Final Energy Source (CO)'!Q70</f>
        <v>226414.56522489016</v>
      </c>
      <c r="T33" s="24">
        <f>'Final Energy Source (CO)'!R32*'Final Energy Source (CO)'!R70</f>
        <v>0</v>
      </c>
      <c r="U33" s="24">
        <f>'Final Energy Source (CO)'!S32*'Final Energy Source (CO)'!S70</f>
        <v>4063773.2321533542</v>
      </c>
      <c r="V33" s="24">
        <f>'Final Energy Source (CO)'!T32*'Final Energy Source (CO)'!T70</f>
        <v>176203.82027255275</v>
      </c>
      <c r="W33" s="24">
        <f>'Final Energy Source (CO)'!U32*'Final Energy Source (CO)'!U70</f>
        <v>0</v>
      </c>
      <c r="X33" s="24">
        <f>'Final Energy Source (CO)'!V32*'Final Energy Source (CO)'!V70</f>
        <v>1775250.3790268414</v>
      </c>
      <c r="Y33" s="24">
        <f>'Final Energy Source (CO)'!W32*'Final Energy Source (CO)'!W70</f>
        <v>0</v>
      </c>
      <c r="Z33" s="24">
        <f>'Final Energy Source (CO)'!X32*'Final Energy Source (CO)'!X70</f>
        <v>0</v>
      </c>
      <c r="AA33" s="24">
        <f>'Final Energy Source (CO)'!Y32*'Final Energy Source (CO)'!Y70</f>
        <v>76132.913382216197</v>
      </c>
      <c r="AB33" s="24">
        <f>'Final Energy Source (CO)'!Z32*'Final Energy Source (CO)'!Z70</f>
        <v>0</v>
      </c>
    </row>
    <row r="34" spans="1:28" ht="19">
      <c r="A34">
        <f t="shared" si="2"/>
        <v>-0.96832477687317453</v>
      </c>
      <c r="B34" s="22">
        <v>2048</v>
      </c>
      <c r="C34" s="23">
        <f t="shared" si="0"/>
        <v>0.77665418612997883</v>
      </c>
      <c r="D34" s="21">
        <f t="shared" si="1"/>
        <v>21394965.548050947</v>
      </c>
      <c r="E34" s="24">
        <f>'Final Energy Source (CO)'!C33*'Final Energy Source (CO)'!C71</f>
        <v>1185065.1228439226</v>
      </c>
      <c r="F34" s="24">
        <f>'Final Energy Source (CO)'!D33*'Final Energy Source (CO)'!D71</f>
        <v>6649633.7024907572</v>
      </c>
      <c r="G34" s="24">
        <f>'Final Energy Source (CO)'!E33*'Final Energy Source (CO)'!E71</f>
        <v>189523.80802139858</v>
      </c>
      <c r="H34" s="24">
        <f>'Final Energy Source (CO)'!F33*'Final Energy Source (CO)'!F71</f>
        <v>890697.14940604079</v>
      </c>
      <c r="I34" s="24">
        <f>'Final Energy Source (CO)'!G33*'Final Energy Source (CO)'!G71</f>
        <v>0</v>
      </c>
      <c r="J34" s="24">
        <f>'Final Energy Source (CO)'!H33*'Final Energy Source (CO)'!H71</f>
        <v>3043.7208713122345</v>
      </c>
      <c r="K34" s="24">
        <f>'Final Energy Source (CO)'!I33*'Final Energy Source (CO)'!I71</f>
        <v>5483397.9948438006</v>
      </c>
      <c r="L34" s="24">
        <f>'Final Energy Source (CO)'!J33*'Final Energy Source (CO)'!J71</f>
        <v>310.30431717894243</v>
      </c>
      <c r="M34" s="24">
        <f>'Final Energy Source (CO)'!K33*'Final Energy Source (CO)'!K71</f>
        <v>0</v>
      </c>
      <c r="N34" s="24">
        <f>'Final Energy Source (CO)'!L33*'Final Energy Source (CO)'!L71</f>
        <v>5319.8181995958457</v>
      </c>
      <c r="O34" s="24">
        <f>'Final Energy Source (CO)'!M33*'Final Energy Source (CO)'!M71</f>
        <v>0</v>
      </c>
      <c r="P34" s="24">
        <f>'Final Energy Source (CO)'!N33*'Final Energy Source (CO)'!N71</f>
        <v>133034.36019230008</v>
      </c>
      <c r="Q34" s="24">
        <f>'Final Energy Source (CO)'!O33*'Final Energy Source (CO)'!O71</f>
        <v>343296.35469292128</v>
      </c>
      <c r="R34" s="24">
        <f>'Final Energy Source (CO)'!P33*'Final Energy Source (CO)'!P71</f>
        <v>101936.05625368126</v>
      </c>
      <c r="S34" s="24">
        <f>'Final Energy Source (CO)'!Q33*'Final Energy Source (CO)'!Q71</f>
        <v>228832.34340626636</v>
      </c>
      <c r="T34" s="24">
        <f>'Final Energy Source (CO)'!R33*'Final Energy Source (CO)'!R71</f>
        <v>0</v>
      </c>
      <c r="U34" s="24">
        <f>'Final Energy Source (CO)'!S33*'Final Energy Source (CO)'!S71</f>
        <v>4114686.5573670748</v>
      </c>
      <c r="V34" s="24">
        <f>'Final Energy Source (CO)'!T33*'Final Energy Source (CO)'!T71</f>
        <v>176379.43453067358</v>
      </c>
      <c r="W34" s="24">
        <f>'Final Energy Source (CO)'!U33*'Final Energy Source (CO)'!U71</f>
        <v>0</v>
      </c>
      <c r="X34" s="24">
        <f>'Final Energy Source (CO)'!V33*'Final Energy Source (CO)'!V71</f>
        <v>1813726.1678213519</v>
      </c>
      <c r="Y34" s="24">
        <f>'Final Energy Source (CO)'!W33*'Final Energy Source (CO)'!W71</f>
        <v>0</v>
      </c>
      <c r="Z34" s="24">
        <f>'Final Energy Source (CO)'!X33*'Final Energy Source (CO)'!X71</f>
        <v>0</v>
      </c>
      <c r="AA34" s="24">
        <f>'Final Energy Source (CO)'!Y33*'Final Energy Source (CO)'!Y71</f>
        <v>76082.652792673005</v>
      </c>
      <c r="AB34" s="24">
        <f>'Final Energy Source (CO)'!Z33*'Final Energy Source (CO)'!Z71</f>
        <v>0</v>
      </c>
    </row>
    <row r="35" spans="1:28" ht="19">
      <c r="A35">
        <f t="shared" si="2"/>
        <v>-0.9839376416304414</v>
      </c>
      <c r="B35" s="22">
        <v>2049</v>
      </c>
      <c r="C35" s="23">
        <f t="shared" si="0"/>
        <v>0.78653993898980823</v>
      </c>
      <c r="D35" s="21">
        <f t="shared" si="1"/>
        <v>20447979.624349304</v>
      </c>
      <c r="E35" s="24">
        <f>'Final Energy Source (CO)'!C34*'Final Energy Source (CO)'!C72</f>
        <v>600941.01368029462</v>
      </c>
      <c r="F35" s="24">
        <f>'Final Energy Source (CO)'!D34*'Final Energy Source (CO)'!D72</f>
        <v>6638116.4150626566</v>
      </c>
      <c r="G35" s="24">
        <f>'Final Energy Source (CO)'!E34*'Final Energy Source (CO)'!E72</f>
        <v>94306.10578095261</v>
      </c>
      <c r="H35" s="24">
        <f>'Final Energy Source (CO)'!F34*'Final Energy Source (CO)'!F72</f>
        <v>886510.15384550404</v>
      </c>
      <c r="I35" s="24">
        <f>'Final Energy Source (CO)'!G34*'Final Energy Source (CO)'!G72</f>
        <v>0</v>
      </c>
      <c r="J35" s="24">
        <f>'Final Energy Source (CO)'!H34*'Final Energy Source (CO)'!H72</f>
        <v>3060.7957807500284</v>
      </c>
      <c r="K35" s="24">
        <f>'Final Energy Source (CO)'!I34*'Final Energy Source (CO)'!I72</f>
        <v>5133959.1589320507</v>
      </c>
      <c r="L35" s="24">
        <f>'Final Energy Source (CO)'!J34*'Final Energy Source (CO)'!J72</f>
        <v>146.73338858484982</v>
      </c>
      <c r="M35" s="24">
        <f>'Final Energy Source (CO)'!K34*'Final Energy Source (CO)'!K72</f>
        <v>0</v>
      </c>
      <c r="N35" s="24">
        <f>'Final Energy Source (CO)'!L34*'Final Energy Source (CO)'!L72</f>
        <v>2740.9823266912636</v>
      </c>
      <c r="O35" s="24">
        <f>'Final Energy Source (CO)'!M34*'Final Energy Source (CO)'!M72</f>
        <v>0</v>
      </c>
      <c r="P35" s="24">
        <f>'Final Energy Source (CO)'!N34*'Final Energy Source (CO)'!N72</f>
        <v>134680.94092127334</v>
      </c>
      <c r="Q35" s="24">
        <f>'Final Energy Source (CO)'!O34*'Final Energy Source (CO)'!O72</f>
        <v>344802.98570376186</v>
      </c>
      <c r="R35" s="24">
        <f>'Final Energy Source (CO)'!P34*'Final Energy Source (CO)'!P72</f>
        <v>102895.10726769039</v>
      </c>
      <c r="S35" s="24">
        <f>'Final Energy Source (CO)'!Q34*'Final Energy Source (CO)'!Q72</f>
        <v>231946.54305844361</v>
      </c>
      <c r="T35" s="24">
        <f>'Final Energy Source (CO)'!R34*'Final Energy Source (CO)'!R72</f>
        <v>0</v>
      </c>
      <c r="U35" s="24">
        <f>'Final Energy Source (CO)'!S34*'Final Energy Source (CO)'!S72</f>
        <v>4168054.2519181403</v>
      </c>
      <c r="V35" s="24">
        <f>'Final Energy Source (CO)'!T34*'Final Energy Source (CO)'!T72</f>
        <v>176625.29449204178</v>
      </c>
      <c r="W35" s="24">
        <f>'Final Energy Source (CO)'!U34*'Final Energy Source (CO)'!U72</f>
        <v>0</v>
      </c>
      <c r="X35" s="24">
        <f>'Final Energy Source (CO)'!V34*'Final Energy Source (CO)'!V72</f>
        <v>1853002.657587497</v>
      </c>
      <c r="Y35" s="24">
        <f>'Final Energy Source (CO)'!W34*'Final Energy Source (CO)'!W72</f>
        <v>0</v>
      </c>
      <c r="Z35" s="24">
        <f>'Final Energy Source (CO)'!X34*'Final Energy Source (CO)'!X72</f>
        <v>0</v>
      </c>
      <c r="AA35" s="24">
        <f>'Final Energy Source (CO)'!Y34*'Final Energy Source (CO)'!Y72</f>
        <v>76190.484602965778</v>
      </c>
      <c r="AB35" s="24">
        <f>'Final Energy Source (CO)'!Z34*'Final Energy Source (CO)'!Z72</f>
        <v>0</v>
      </c>
    </row>
    <row r="36" spans="1:28" ht="19">
      <c r="A36">
        <f>(E36-37.413*1000000)/(37.413*1000000)</f>
        <v>-1</v>
      </c>
      <c r="B36" s="22">
        <v>2050</v>
      </c>
      <c r="C36" s="23">
        <f t="shared" si="0"/>
        <v>0.79636677603113448</v>
      </c>
      <c r="D36" s="21">
        <f t="shared" si="1"/>
        <v>19506637.423649538</v>
      </c>
      <c r="E36" s="24">
        <f>'Final Energy Source (CO)'!C35*'Final Energy Source (CO)'!C73</f>
        <v>0</v>
      </c>
      <c r="F36" s="24">
        <f>'Final Energy Source (CO)'!D35*'Final Energy Source (CO)'!D73</f>
        <v>6637318.1276479447</v>
      </c>
      <c r="G36" s="24">
        <f>'Final Energy Source (CO)'!E35*'Final Energy Source (CO)'!E73</f>
        <v>0</v>
      </c>
      <c r="H36" s="24">
        <f>'Final Energy Source (CO)'!F35*'Final Energy Source (CO)'!F73</f>
        <v>883708.54269228398</v>
      </c>
      <c r="I36" s="24">
        <f>'Final Energy Source (CO)'!G35*'Final Energy Source (CO)'!G73</f>
        <v>0</v>
      </c>
      <c r="J36" s="24">
        <f>'Final Energy Source (CO)'!H35*'Final Energy Source (CO)'!H73</f>
        <v>3078.6502874481926</v>
      </c>
      <c r="K36" s="24">
        <f>'Final Energy Source (CO)'!I35*'Final Energy Source (CO)'!I73</f>
        <v>4793088.5480101248</v>
      </c>
      <c r="L36" s="24">
        <f>'Final Energy Source (CO)'!J35*'Final Energy Source (CO)'!J73</f>
        <v>0</v>
      </c>
      <c r="M36" s="24">
        <f>'Final Energy Source (CO)'!K35*'Final Energy Source (CO)'!K73</f>
        <v>0</v>
      </c>
      <c r="N36" s="24">
        <f>'Final Energy Source (CO)'!L35*'Final Energy Source (CO)'!L73</f>
        <v>0</v>
      </c>
      <c r="O36" s="24">
        <f>'Final Energy Source (CO)'!M35*'Final Energy Source (CO)'!M73</f>
        <v>0</v>
      </c>
      <c r="P36" s="24">
        <f>'Final Energy Source (CO)'!N35*'Final Energy Source (CO)'!N73</f>
        <v>136349.39154906743</v>
      </c>
      <c r="Q36" s="24">
        <f>'Final Energy Source (CO)'!O35*'Final Energy Source (CO)'!O73</f>
        <v>346546.34338479053</v>
      </c>
      <c r="R36" s="24">
        <f>'Final Energy Source (CO)'!P35*'Final Energy Source (CO)'!P73</f>
        <v>103878.67116883109</v>
      </c>
      <c r="S36" s="24">
        <f>'Final Energy Source (CO)'!Q35*'Final Energy Source (CO)'!Q73</f>
        <v>235246.45064887722</v>
      </c>
      <c r="T36" s="24">
        <f>'Final Energy Source (CO)'!R35*'Final Energy Source (CO)'!R73</f>
        <v>0</v>
      </c>
      <c r="U36" s="24">
        <f>'Final Energy Source (CO)'!S35*'Final Energy Source (CO)'!S73</f>
        <v>4221073.4444963243</v>
      </c>
      <c r="V36" s="24">
        <f>'Final Energy Source (CO)'!T35*'Final Energy Source (CO)'!T73</f>
        <v>176897.49659212789</v>
      </c>
      <c r="W36" s="24">
        <f>'Final Energy Source (CO)'!U35*'Final Energy Source (CO)'!U73</f>
        <v>0</v>
      </c>
      <c r="X36" s="24">
        <f>'Final Energy Source (CO)'!V35*'Final Energy Source (CO)'!V73</f>
        <v>1893013.6249366372</v>
      </c>
      <c r="Y36" s="24">
        <f>'Final Energy Source (CO)'!W35*'Final Energy Source (CO)'!W73</f>
        <v>0</v>
      </c>
      <c r="Z36" s="24">
        <f>'Final Energy Source (CO)'!X35*'Final Energy Source (CO)'!X73</f>
        <v>0</v>
      </c>
      <c r="AA36" s="24">
        <f>'Final Energy Source (CO)'!Y35*'Final Energy Source (CO)'!Y73</f>
        <v>76438.132235078825</v>
      </c>
      <c r="AB36" s="24">
        <f>'Final Energy Source (CO)'!Z35*'Final Energy Source (CO)'!Z73</f>
        <v>0</v>
      </c>
    </row>
    <row r="38" spans="1:28" ht="19">
      <c r="B38" s="22"/>
      <c r="C38" s="23" t="s">
        <v>353</v>
      </c>
      <c r="D38" s="21" t="s">
        <v>354</v>
      </c>
      <c r="E38" s="19" t="s">
        <v>353</v>
      </c>
      <c r="F38" s="19" t="s">
        <v>354</v>
      </c>
    </row>
    <row r="39" spans="1:28" ht="19">
      <c r="B39" s="22">
        <v>2017</v>
      </c>
      <c r="C39" s="26">
        <v>33989036.433956452</v>
      </c>
      <c r="D39" s="27">
        <f>D3-C39</f>
        <v>48385815.801513724</v>
      </c>
      <c r="E39" s="19">
        <f>C39/$D$2</f>
        <v>0.35481753817039297</v>
      </c>
      <c r="F39" s="19">
        <f>D39/$D$2</f>
        <v>0.50510805384019419</v>
      </c>
    </row>
    <row r="40" spans="1:28" ht="19">
      <c r="B40" s="22">
        <v>2018</v>
      </c>
      <c r="C40" s="26">
        <v>32234147.288194168</v>
      </c>
      <c r="D40" s="27">
        <f>D4-C40</f>
        <v>48502312.646645844</v>
      </c>
      <c r="E40" s="19">
        <f t="shared" ref="E40:E72" si="3">C40/$D$2</f>
        <v>0.33649794127122201</v>
      </c>
      <c r="F40" s="19">
        <f t="shared" ref="F40:F72" si="4">D40/$D$2</f>
        <v>0.50632418492630826</v>
      </c>
    </row>
    <row r="41" spans="1:28" ht="19">
      <c r="B41" s="22">
        <v>2019</v>
      </c>
      <c r="C41" s="26">
        <v>30436352.077610012</v>
      </c>
      <c r="D41" s="27">
        <f t="shared" ref="D41:D72" si="5">D5-C41</f>
        <v>48032161.964242414</v>
      </c>
      <c r="E41" s="19">
        <f t="shared" si="3"/>
        <v>0.31773044040389187</v>
      </c>
      <c r="F41" s="19">
        <f t="shared" si="4"/>
        <v>0.5014161991402547</v>
      </c>
    </row>
    <row r="42" spans="1:28" ht="19">
      <c r="B42" s="22">
        <v>2020</v>
      </c>
      <c r="C42" s="26">
        <v>28556760.084028807</v>
      </c>
      <c r="D42" s="27">
        <f t="shared" si="5"/>
        <v>47508434.485277325</v>
      </c>
      <c r="E42" s="19">
        <f t="shared" si="3"/>
        <v>0.29810904851115222</v>
      </c>
      <c r="F42" s="19">
        <f t="shared" si="4"/>
        <v>0.49594891573786526</v>
      </c>
    </row>
    <row r="43" spans="1:28" ht="19">
      <c r="B43" s="22">
        <v>2021</v>
      </c>
      <c r="C43" s="26">
        <v>26699859.253355313</v>
      </c>
      <c r="D43" s="27">
        <f t="shared" si="5"/>
        <v>46699174.826511994</v>
      </c>
      <c r="E43" s="19">
        <f t="shared" si="3"/>
        <v>0.27872453366483263</v>
      </c>
      <c r="F43" s="19">
        <f t="shared" si="4"/>
        <v>0.48750091161684039</v>
      </c>
    </row>
    <row r="44" spans="1:28" ht="19">
      <c r="B44" s="22">
        <v>2022</v>
      </c>
      <c r="C44" s="26">
        <v>24796173.998809662</v>
      </c>
      <c r="D44" s="27">
        <f t="shared" si="5"/>
        <v>45812048.418420106</v>
      </c>
      <c r="E44" s="19">
        <f t="shared" si="3"/>
        <v>0.25885162797709294</v>
      </c>
      <c r="F44" s="19">
        <f t="shared" si="4"/>
        <v>0.4782400427841294</v>
      </c>
    </row>
    <row r="45" spans="1:28" ht="19">
      <c r="B45" s="22">
        <v>2023</v>
      </c>
      <c r="C45" s="26">
        <v>22885246.504947882</v>
      </c>
      <c r="D45" s="27">
        <f t="shared" si="5"/>
        <v>44856755.563743576</v>
      </c>
      <c r="E45" s="19">
        <f t="shared" si="3"/>
        <v>0.23890311927748251</v>
      </c>
      <c r="F45" s="19">
        <f t="shared" si="4"/>
        <v>0.46826757240866845</v>
      </c>
    </row>
    <row r="46" spans="1:28" ht="19">
      <c r="B46" s="22">
        <v>2024</v>
      </c>
      <c r="C46" s="26">
        <v>20925897.566488579</v>
      </c>
      <c r="D46" s="27">
        <f t="shared" si="5"/>
        <v>43755132.38481345</v>
      </c>
      <c r="E46" s="19">
        <f t="shared" si="3"/>
        <v>0.2184491305887547</v>
      </c>
      <c r="F46" s="19">
        <f t="shared" si="4"/>
        <v>0.45676753400366887</v>
      </c>
    </row>
    <row r="47" spans="1:28" ht="19">
      <c r="B47" s="22">
        <v>2025</v>
      </c>
      <c r="C47" s="26">
        <v>18884816.642106529</v>
      </c>
      <c r="D47" s="27">
        <f t="shared" si="5"/>
        <v>42507250.505197346</v>
      </c>
      <c r="E47" s="19">
        <f t="shared" si="3"/>
        <v>0.19714192730268945</v>
      </c>
      <c r="F47" s="19">
        <f t="shared" si="4"/>
        <v>0.44374067526016875</v>
      </c>
    </row>
    <row r="48" spans="1:28" ht="19">
      <c r="B48" s="22">
        <v>2026</v>
      </c>
      <c r="C48" s="26">
        <v>16827382.848542396</v>
      </c>
      <c r="D48" s="27">
        <f t="shared" si="5"/>
        <v>41065695.41342248</v>
      </c>
      <c r="E48" s="19">
        <f t="shared" si="3"/>
        <v>0.17566401353483443</v>
      </c>
      <c r="F48" s="19">
        <f t="shared" si="4"/>
        <v>0.42869202774130133</v>
      </c>
    </row>
    <row r="49" spans="2:6" ht="19">
      <c r="B49" s="22">
        <v>2027</v>
      </c>
      <c r="C49" s="26">
        <v>14768431.684933146</v>
      </c>
      <c r="D49" s="27">
        <f t="shared" si="5"/>
        <v>39451866.015152015</v>
      </c>
      <c r="E49" s="19">
        <f t="shared" si="3"/>
        <v>0.1541702596738086</v>
      </c>
      <c r="F49" s="19">
        <f t="shared" si="4"/>
        <v>0.41184497839249229</v>
      </c>
    </row>
    <row r="50" spans="2:6" ht="19">
      <c r="B50" s="22">
        <v>2028</v>
      </c>
      <c r="C50" s="26">
        <v>12640146.835202506</v>
      </c>
      <c r="D50" s="27">
        <f t="shared" si="5"/>
        <v>37824038.915592767</v>
      </c>
      <c r="E50" s="19">
        <f t="shared" si="3"/>
        <v>0.13195271925091087</v>
      </c>
      <c r="F50" s="19">
        <f t="shared" si="4"/>
        <v>0.39485180457437147</v>
      </c>
    </row>
    <row r="51" spans="2:6" ht="19">
      <c r="B51" s="22">
        <v>2029</v>
      </c>
      <c r="C51" s="26">
        <v>10436115.093552222</v>
      </c>
      <c r="D51" s="27">
        <f t="shared" si="5"/>
        <v>36179300.230321974</v>
      </c>
      <c r="E51" s="19">
        <f t="shared" si="3"/>
        <v>0.10894444368118988</v>
      </c>
      <c r="F51" s="19">
        <f t="shared" si="4"/>
        <v>0.37768208773419742</v>
      </c>
    </row>
    <row r="52" spans="2:6" ht="19">
      <c r="B52" s="22">
        <v>2030</v>
      </c>
      <c r="C52" s="26">
        <v>8143409.8585280702</v>
      </c>
      <c r="D52" s="27">
        <f t="shared" si="5"/>
        <v>34526524.62036673</v>
      </c>
      <c r="E52" s="19">
        <f t="shared" si="3"/>
        <v>8.501048989517053E-2</v>
      </c>
      <c r="F52" s="19">
        <f t="shared" si="4"/>
        <v>0.36042847202161671</v>
      </c>
    </row>
    <row r="53" spans="2:6" ht="19">
      <c r="B53" s="22">
        <v>2031</v>
      </c>
      <c r="C53" s="26">
        <v>7903565.7634620313</v>
      </c>
      <c r="D53" s="27">
        <f t="shared" si="5"/>
        <v>33421903.43563427</v>
      </c>
      <c r="E53" s="19">
        <f t="shared" si="3"/>
        <v>8.2506715140584705E-2</v>
      </c>
      <c r="F53" s="19">
        <f t="shared" si="4"/>
        <v>0.34889713690597718</v>
      </c>
    </row>
    <row r="54" spans="2:6" ht="19">
      <c r="B54" s="22">
        <v>2032</v>
      </c>
      <c r="C54" s="26">
        <v>7659071.195974973</v>
      </c>
      <c r="D54" s="27">
        <f t="shared" si="5"/>
        <v>32245219.087938379</v>
      </c>
      <c r="E54" s="19">
        <f t="shared" si="3"/>
        <v>7.9954393285260647E-2</v>
      </c>
      <c r="F54" s="19">
        <f t="shared" si="4"/>
        <v>0.33661352173894105</v>
      </c>
    </row>
    <row r="55" spans="2:6" ht="19">
      <c r="B55" s="22">
        <v>2033</v>
      </c>
      <c r="C55" s="26">
        <v>7414391.4590262473</v>
      </c>
      <c r="D55" s="27">
        <f t="shared" si="5"/>
        <v>31073784.363825835</v>
      </c>
      <c r="E55" s="19">
        <f t="shared" si="3"/>
        <v>7.7400138413310449E-2</v>
      </c>
      <c r="F55" s="19">
        <f t="shared" si="4"/>
        <v>0.32438470831716132</v>
      </c>
    </row>
    <row r="56" spans="2:6" ht="19">
      <c r="B56" s="22">
        <v>2034</v>
      </c>
      <c r="C56" s="26">
        <v>7160845.7055878323</v>
      </c>
      <c r="D56" s="27">
        <f t="shared" si="5"/>
        <v>29947291.164056517</v>
      </c>
      <c r="E56" s="19">
        <f t="shared" si="3"/>
        <v>7.4753329633562293E-2</v>
      </c>
      <c r="F56" s="19">
        <f t="shared" si="4"/>
        <v>0.31262504738401048</v>
      </c>
    </row>
    <row r="57" spans="2:6" ht="19">
      <c r="B57" s="22">
        <v>2035</v>
      </c>
      <c r="C57" s="26">
        <v>6888775.6938148877</v>
      </c>
      <c r="D57" s="27">
        <f t="shared" si="5"/>
        <v>28856767.32670939</v>
      </c>
      <c r="E57" s="19">
        <f t="shared" si="3"/>
        <v>7.1913142858193058E-2</v>
      </c>
      <c r="F57" s="19">
        <f t="shared" si="4"/>
        <v>0.30124087696083629</v>
      </c>
    </row>
    <row r="58" spans="2:6" ht="19">
      <c r="B58" s="22">
        <v>2036</v>
      </c>
      <c r="C58" s="26">
        <v>6593047.3421869688</v>
      </c>
      <c r="D58" s="27">
        <f t="shared" si="5"/>
        <v>27812451.709485624</v>
      </c>
      <c r="E58" s="19">
        <f t="shared" si="3"/>
        <v>6.8825982505892586E-2</v>
      </c>
      <c r="F58" s="19">
        <f t="shared" si="4"/>
        <v>0.29033908228665584</v>
      </c>
    </row>
    <row r="59" spans="2:6" ht="19">
      <c r="B59" s="22">
        <v>2037</v>
      </c>
      <c r="C59" s="26">
        <v>6273830.4795358097</v>
      </c>
      <c r="D59" s="27">
        <f t="shared" si="5"/>
        <v>26841840.491818987</v>
      </c>
      <c r="E59" s="19">
        <f t="shared" si="3"/>
        <v>6.5493621449749045E-2</v>
      </c>
      <c r="F59" s="19">
        <f t="shared" si="4"/>
        <v>0.28020670082176136</v>
      </c>
    </row>
    <row r="60" spans="2:6" ht="19">
      <c r="B60" s="22">
        <v>2038</v>
      </c>
      <c r="C60" s="26">
        <v>5932093.8927068133</v>
      </c>
      <c r="D60" s="27">
        <f t="shared" si="5"/>
        <v>25953229.289716639</v>
      </c>
      <c r="E60" s="19">
        <f t="shared" si="3"/>
        <v>6.19261730262839E-2</v>
      </c>
      <c r="F60" s="19">
        <f t="shared" si="4"/>
        <v>0.27093033196284322</v>
      </c>
    </row>
    <row r="61" spans="2:6" ht="19">
      <c r="B61" s="22">
        <v>2039</v>
      </c>
      <c r="C61" s="26">
        <v>5561282.1495233942</v>
      </c>
      <c r="D61" s="27">
        <f t="shared" si="5"/>
        <v>25130466.909874678</v>
      </c>
      <c r="E61" s="19">
        <f t="shared" si="3"/>
        <v>5.8055203924330528E-2</v>
      </c>
      <c r="F61" s="19">
        <f t="shared" si="4"/>
        <v>0.26234137055812717</v>
      </c>
    </row>
    <row r="62" spans="2:6" ht="19">
      <c r="B62" s="22">
        <v>2040</v>
      </c>
      <c r="C62" s="26">
        <v>5164644.2878730167</v>
      </c>
      <c r="D62" s="27">
        <f t="shared" si="5"/>
        <v>24359911.841336168</v>
      </c>
      <c r="E62" s="19">
        <f t="shared" si="3"/>
        <v>5.3914631422682414E-2</v>
      </c>
      <c r="F62" s="19">
        <f t="shared" si="4"/>
        <v>0.25429741047191518</v>
      </c>
    </row>
    <row r="63" spans="2:6" ht="19">
      <c r="B63" s="22">
        <v>2041</v>
      </c>
      <c r="C63" s="26">
        <v>4742278.1223785095</v>
      </c>
      <c r="D63" s="27">
        <f t="shared" si="5"/>
        <v>23646968.336667508</v>
      </c>
      <c r="E63" s="19">
        <f t="shared" si="3"/>
        <v>4.9505476625416364E-2</v>
      </c>
      <c r="F63" s="19">
        <f t="shared" si="4"/>
        <v>0.24685486764865394</v>
      </c>
    </row>
    <row r="64" spans="2:6" ht="19">
      <c r="B64" s="22">
        <v>2042</v>
      </c>
      <c r="C64" s="26">
        <v>4295992.9081013249</v>
      </c>
      <c r="D64" s="27">
        <f t="shared" si="5"/>
        <v>23003688.528211996</v>
      </c>
      <c r="E64" s="19">
        <f t="shared" si="3"/>
        <v>4.4846626664801444E-2</v>
      </c>
      <c r="F64" s="19">
        <f t="shared" si="4"/>
        <v>0.2401395564207405</v>
      </c>
    </row>
    <row r="65" spans="2:6" ht="19">
      <c r="B65" s="22">
        <v>2043</v>
      </c>
      <c r="C65" s="26">
        <v>3829132.0119842719</v>
      </c>
      <c r="D65" s="27">
        <f t="shared" si="5"/>
        <v>22436960.600172989</v>
      </c>
      <c r="E65" s="19">
        <f t="shared" si="3"/>
        <v>3.9972983537255036E-2</v>
      </c>
      <c r="F65" s="19">
        <f t="shared" si="4"/>
        <v>0.23422338375635995</v>
      </c>
    </row>
    <row r="66" spans="2:6" ht="19">
      <c r="B66" s="22">
        <v>2044</v>
      </c>
      <c r="C66" s="26">
        <v>3340030.7973169829</v>
      </c>
      <c r="D66" s="27">
        <f t="shared" si="5"/>
        <v>21923781.28823084</v>
      </c>
      <c r="E66" s="19">
        <f t="shared" si="3"/>
        <v>3.4867169806948137E-2</v>
      </c>
      <c r="F66" s="19">
        <f t="shared" si="4"/>
        <v>0.22886621452747946</v>
      </c>
    </row>
    <row r="67" spans="2:6" ht="19">
      <c r="B67" s="22">
        <v>2045</v>
      </c>
      <c r="C67" s="26">
        <v>2829881.1103610331</v>
      </c>
      <c r="D67" s="27">
        <f t="shared" si="5"/>
        <v>21452206.629593793</v>
      </c>
      <c r="E67" s="19">
        <f t="shared" si="3"/>
        <v>2.9541627366937388E-2</v>
      </c>
      <c r="F67" s="19">
        <f t="shared" si="4"/>
        <v>0.22394336360270367</v>
      </c>
    </row>
    <row r="68" spans="2:6" ht="19">
      <c r="B68" s="22">
        <v>2046</v>
      </c>
      <c r="C68" s="26">
        <v>2301151.5060820337</v>
      </c>
      <c r="D68" s="27">
        <f t="shared" si="5"/>
        <v>21019039.521734856</v>
      </c>
      <c r="E68" s="19">
        <f t="shared" si="3"/>
        <v>2.4022125897320615E-2</v>
      </c>
      <c r="F68" s="19">
        <f t="shared" si="4"/>
        <v>0.21942145586561498</v>
      </c>
    </row>
    <row r="69" spans="2:6" ht="19">
      <c r="B69" s="22">
        <v>2047</v>
      </c>
      <c r="C69" s="26">
        <v>1752176.7670026403</v>
      </c>
      <c r="D69" s="27">
        <f t="shared" si="5"/>
        <v>20604685.129018135</v>
      </c>
      <c r="E69" s="19">
        <f t="shared" si="3"/>
        <v>1.8291281899540053E-2</v>
      </c>
      <c r="F69" s="19">
        <f t="shared" si="4"/>
        <v>0.21509593737557164</v>
      </c>
    </row>
    <row r="70" spans="2:6" ht="19">
      <c r="B70" s="22">
        <v>2048</v>
      </c>
      <c r="C70" s="26">
        <v>1185065.1228439226</v>
      </c>
      <c r="D70" s="27">
        <f t="shared" si="5"/>
        <v>20209900.425207026</v>
      </c>
      <c r="E70" s="19">
        <f t="shared" si="3"/>
        <v>1.2371103554997992E-2</v>
      </c>
      <c r="F70" s="19">
        <f t="shared" si="4"/>
        <v>0.21097471031502329</v>
      </c>
    </row>
    <row r="71" spans="2:6" ht="19">
      <c r="B71" s="22">
        <v>2049</v>
      </c>
      <c r="C71" s="26">
        <v>600941.01368029462</v>
      </c>
      <c r="D71" s="27">
        <f t="shared" si="5"/>
        <v>19847038.610669009</v>
      </c>
      <c r="E71" s="19">
        <f t="shared" si="3"/>
        <v>6.2733290916903595E-3</v>
      </c>
      <c r="F71" s="19">
        <f t="shared" si="4"/>
        <v>0.20718673191850145</v>
      </c>
    </row>
    <row r="72" spans="2:6" ht="19">
      <c r="B72" s="22">
        <v>2050</v>
      </c>
      <c r="C72" s="28">
        <v>0</v>
      </c>
      <c r="D72" s="27">
        <f t="shared" si="5"/>
        <v>19506637.423649538</v>
      </c>
      <c r="E72" s="19">
        <f t="shared" si="3"/>
        <v>0</v>
      </c>
      <c r="F72" s="19">
        <f t="shared" si="4"/>
        <v>0.20363322396886555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EB3DA-9C72-7B41-A73F-8CC6CD84E907}">
  <dimension ref="A1:O40"/>
  <sheetViews>
    <sheetView tabSelected="1" workbookViewId="0">
      <selection activeCell="A2" sqref="A2"/>
    </sheetView>
  </sheetViews>
  <sheetFormatPr baseColWidth="10" defaultRowHeight="19"/>
  <cols>
    <col min="1" max="1" width="10.83203125" style="1"/>
    <col min="2" max="2" width="11" style="1" bestFit="1" customWidth="1"/>
    <col min="3" max="3" width="20.5" style="1" bestFit="1" customWidth="1"/>
    <col min="4" max="5" width="13.83203125" style="1" bestFit="1" customWidth="1"/>
    <col min="6" max="6" width="16.1640625" style="1" bestFit="1" customWidth="1"/>
    <col min="7" max="7" width="12.1640625" style="1" customWidth="1"/>
    <col min="8" max="8" width="13.83203125" style="1" bestFit="1" customWidth="1"/>
    <col min="9" max="9" width="12.83203125" style="1" bestFit="1" customWidth="1"/>
    <col min="10" max="10" width="13.83203125" style="1" bestFit="1" customWidth="1"/>
    <col min="11" max="11" width="11.83203125" style="1" bestFit="1" customWidth="1"/>
    <col min="12" max="12" width="12.83203125" style="1" bestFit="1" customWidth="1"/>
    <col min="13" max="13" width="11.6640625" style="1" bestFit="1" customWidth="1"/>
    <col min="14" max="14" width="12.83203125" style="1" bestFit="1" customWidth="1"/>
    <col min="15" max="15" width="8.83203125" style="1" bestFit="1" customWidth="1"/>
  </cols>
  <sheetData>
    <row r="1" spans="1:15">
      <c r="A1" s="57" t="s">
        <v>371</v>
      </c>
      <c r="B1" s="57"/>
      <c r="C1" s="1">
        <v>2018</v>
      </c>
      <c r="D1" s="1">
        <v>2020</v>
      </c>
      <c r="E1" s="1">
        <v>2025</v>
      </c>
      <c r="F1" s="1">
        <v>2030</v>
      </c>
      <c r="G1" s="1">
        <v>2035</v>
      </c>
      <c r="H1" s="1">
        <v>2040</v>
      </c>
      <c r="I1" s="1">
        <v>2045</v>
      </c>
      <c r="J1" s="1">
        <v>2050</v>
      </c>
    </row>
    <row r="2" spans="1:15">
      <c r="A2" s="1" t="s">
        <v>366</v>
      </c>
      <c r="B2" s="1" t="s">
        <v>370</v>
      </c>
      <c r="C2" s="54">
        <v>0.94003780478155363</v>
      </c>
      <c r="D2" s="54">
        <v>0.93736024326085987</v>
      </c>
      <c r="E2" s="54">
        <v>0.91610304766751471</v>
      </c>
      <c r="F2" s="54">
        <v>0.88331124011773388</v>
      </c>
      <c r="G2" s="54">
        <f>AVERAGE(F2,H2)</f>
        <v>0.84063569252042125</v>
      </c>
      <c r="H2" s="54">
        <v>0.79796014492310852</v>
      </c>
      <c r="I2" s="54">
        <f>AVERAGE(H2,J2)</f>
        <v>0.77601415217206227</v>
      </c>
      <c r="J2" s="54">
        <v>0.7540681594210159</v>
      </c>
    </row>
    <row r="3" spans="1:15">
      <c r="A3" s="1" t="s">
        <v>367</v>
      </c>
      <c r="B3" s="1" t="s">
        <v>370</v>
      </c>
      <c r="C3" s="54">
        <v>5.9637663722374085E-2</v>
      </c>
      <c r="D3" s="54">
        <v>5.8854110889928743E-2</v>
      </c>
      <c r="E3" s="54">
        <v>5.663587348869633E-2</v>
      </c>
      <c r="F3" s="54">
        <v>5.2904103991563811E-2</v>
      </c>
      <c r="G3" s="54">
        <f t="shared" ref="G3:I5" si="0">AVERAGE(F3,H3)</f>
        <v>5.3716731688777775E-2</v>
      </c>
      <c r="H3" s="54">
        <v>5.4529359385991738E-2</v>
      </c>
      <c r="I3" s="54">
        <f t="shared" si="0"/>
        <v>5.7469844924808153E-2</v>
      </c>
      <c r="J3" s="54">
        <v>6.0410330463624567E-2</v>
      </c>
    </row>
    <row r="4" spans="1:15">
      <c r="A4" s="1" t="s">
        <v>368</v>
      </c>
      <c r="B4" s="1" t="s">
        <v>370</v>
      </c>
      <c r="C4" s="54">
        <v>3.2453149607231715E-4</v>
      </c>
      <c r="D4" s="54">
        <v>3.7856458492113911E-3</v>
      </c>
      <c r="E4" s="54">
        <v>2.7261078843789057E-2</v>
      </c>
      <c r="F4" s="54">
        <v>6.3784655890702258E-2</v>
      </c>
      <c r="G4" s="54">
        <f t="shared" si="0"/>
        <v>0.105647575790801</v>
      </c>
      <c r="H4" s="54">
        <v>0.14751049569089975</v>
      </c>
      <c r="I4" s="54">
        <f t="shared" si="0"/>
        <v>0.16651600290312968</v>
      </c>
      <c r="J4" s="54">
        <v>0.18552151011535958</v>
      </c>
    </row>
    <row r="5" spans="1:15">
      <c r="A5" s="1" t="s">
        <v>369</v>
      </c>
      <c r="B5" s="1" t="s">
        <v>370</v>
      </c>
      <c r="C5" s="54">
        <v>1</v>
      </c>
      <c r="D5" s="54">
        <v>1</v>
      </c>
      <c r="E5" s="54">
        <v>1</v>
      </c>
      <c r="F5" s="54">
        <v>1</v>
      </c>
      <c r="G5" s="54">
        <f t="shared" si="0"/>
        <v>1</v>
      </c>
      <c r="H5" s="54">
        <v>1</v>
      </c>
      <c r="I5" s="54">
        <f t="shared" si="0"/>
        <v>1</v>
      </c>
      <c r="J5" s="54">
        <v>1</v>
      </c>
    </row>
    <row r="6" spans="1:15">
      <c r="C6" s="52"/>
      <c r="D6" s="52"/>
      <c r="E6" s="52"/>
      <c r="F6" s="52"/>
      <c r="G6" s="52"/>
      <c r="H6" s="52"/>
      <c r="I6" s="52"/>
    </row>
    <row r="7" spans="1:15">
      <c r="F7" s="1" t="s">
        <v>360</v>
      </c>
      <c r="G7" s="1" t="s">
        <v>361</v>
      </c>
      <c r="H7" s="1" t="s">
        <v>362</v>
      </c>
      <c r="I7" s="1" t="s">
        <v>373</v>
      </c>
      <c r="J7" s="1" t="s">
        <v>369</v>
      </c>
    </row>
    <row r="8" spans="1:15">
      <c r="B8" s="1">
        <v>2018</v>
      </c>
      <c r="C8" s="55">
        <f>C2</f>
        <v>0.94003780478155363</v>
      </c>
      <c r="D8" s="55">
        <f>C3</f>
        <v>5.9637663722374085E-2</v>
      </c>
      <c r="E8" s="55">
        <f>C4</f>
        <v>3.2453149607231715E-4</v>
      </c>
      <c r="F8" s="53">
        <f>C8*'Final Energy Source (CO)'!C3</f>
        <v>48789231.085412674</v>
      </c>
      <c r="G8" s="53">
        <f>D8*'Final Energy Source (CO)'!C3</f>
        <v>3095275.2558937701</v>
      </c>
      <c r="H8" s="53">
        <f>E8*'Final Energy Source (CO)'!C3</f>
        <v>16843.622752008792</v>
      </c>
      <c r="I8" s="51">
        <f>J8*54.3</f>
        <v>276213.39116927341</v>
      </c>
      <c r="J8" s="53">
        <f>SUM('Final Energy Source (CO)'!J3,'Final Energy Source (CO)'!L3,'Final Energy Source (CO)'!M3)/54.3</f>
        <v>5086.8027839645201</v>
      </c>
    </row>
    <row r="9" spans="1:15">
      <c r="B9" s="1">
        <v>2019</v>
      </c>
      <c r="C9" s="55">
        <f>AVERAGE(C8,C10)</f>
        <v>0.93869902402120675</v>
      </c>
      <c r="D9" s="55">
        <f t="shared" ref="D9:E9" si="1">AVERAGE(D8,D10)</f>
        <v>5.9245887306151414E-2</v>
      </c>
      <c r="E9" s="55">
        <f t="shared" si="1"/>
        <v>2.0550886726418542E-3</v>
      </c>
      <c r="F9" s="53">
        <f>C9*'Final Energy Source (CO)'!C4</f>
        <v>49230745.571034901</v>
      </c>
      <c r="G9" s="53">
        <f>D9*'Final Energy Source (CO)'!C4</f>
        <v>3107193.1784957871</v>
      </c>
      <c r="H9" s="53">
        <f>E9*'Final Energy Source (CO)'!C4</f>
        <v>107780.60377152504</v>
      </c>
      <c r="I9" s="51">
        <f t="shared" ref="I9:I40" si="2">J9*54.3</f>
        <v>286683.24160586169</v>
      </c>
      <c r="J9" s="53">
        <f>SUM('Final Energy Source (CO)'!J4,'Final Energy Source (CO)'!L4,'Final Energy Source (CO)'!M4)/54.3</f>
        <v>5279.6177091318914</v>
      </c>
      <c r="K9" s="1" t="s">
        <v>372</v>
      </c>
      <c r="L9" s="1" t="s">
        <v>360</v>
      </c>
      <c r="M9" s="1" t="s">
        <v>361</v>
      </c>
      <c r="N9" s="1" t="s">
        <v>362</v>
      </c>
      <c r="O9" s="1" t="s">
        <v>369</v>
      </c>
    </row>
    <row r="10" spans="1:15">
      <c r="B10" s="1">
        <v>2020</v>
      </c>
      <c r="C10" s="55">
        <f>D2</f>
        <v>0.93736024326085987</v>
      </c>
      <c r="D10" s="55">
        <f>D3</f>
        <v>5.8854110889928743E-2</v>
      </c>
      <c r="E10" s="55">
        <f>D4</f>
        <v>3.7856458492113911E-3</v>
      </c>
      <c r="F10" s="53">
        <f>C10*'Final Energy Source (CO)'!C5</f>
        <v>49605735.810475543</v>
      </c>
      <c r="G10" s="53">
        <f>D10*'Final Energy Source (CO)'!C5</f>
        <v>3114599.2132224059</v>
      </c>
      <c r="H10" s="53">
        <f>E10*'Final Energy Source (CO)'!C5</f>
        <v>200338.92968910909</v>
      </c>
      <c r="I10" s="51">
        <f t="shared" si="2"/>
        <v>302819.80508644891</v>
      </c>
      <c r="J10" s="53">
        <f>SUM('Final Energy Source (CO)'!J5,'Final Energy Source (CO)'!L5,'Final Energy Source (CO)'!M5)/54.3</f>
        <v>5576.7919905423378</v>
      </c>
      <c r="K10" s="1">
        <v>2018</v>
      </c>
      <c r="L10" s="44">
        <f>F8</f>
        <v>48789231.085412674</v>
      </c>
      <c r="M10" s="44">
        <f>G8</f>
        <v>3095275.2558937701</v>
      </c>
      <c r="N10" s="44">
        <f>H8</f>
        <v>16843.622752008792</v>
      </c>
      <c r="O10" s="44">
        <f>J8</f>
        <v>5086.8027839645201</v>
      </c>
    </row>
    <row r="11" spans="1:15">
      <c r="B11" s="1">
        <v>2021</v>
      </c>
      <c r="C11" s="55">
        <f>($C$15-$C$10)/($B$15-$B$10)*($B11-$B$10)+C$10</f>
        <v>0.93310880414219088</v>
      </c>
      <c r="D11" s="55">
        <f>($D$15-$D$10)/($B$15-$B$10)*($B11-$B$10)+D$10</f>
        <v>5.8410463409682263E-2</v>
      </c>
      <c r="E11" s="55">
        <f>($E$15-$E$10)/($B$15-$B$10)*($B11-$B$10)+E$10</f>
        <v>8.4807324481269257E-3</v>
      </c>
      <c r="F11" s="53">
        <f>C11*'Final Energy Source (CO)'!C6</f>
        <v>49938728.695800267</v>
      </c>
      <c r="G11" s="53">
        <f>D11*'Final Energy Source (CO)'!C6</f>
        <v>3126049.4727553716</v>
      </c>
      <c r="H11" s="53">
        <f>E11*'Final Energy Source (CO)'!C6</f>
        <v>453877.39885063109</v>
      </c>
      <c r="I11" s="51">
        <f t="shared" si="2"/>
        <v>324362.16396609379</v>
      </c>
      <c r="J11" s="53">
        <f>SUM('Final Energy Source (CO)'!J6,'Final Energy Source (CO)'!L6,'Final Energy Source (CO)'!M6)/54.3</f>
        <v>5973.5205150293523</v>
      </c>
      <c r="K11" s="1">
        <v>2020</v>
      </c>
      <c r="L11" s="51">
        <f>F10</f>
        <v>49605735.810475543</v>
      </c>
      <c r="M11" s="51">
        <f>G10</f>
        <v>3114599.2132224059</v>
      </c>
      <c r="N11" s="51">
        <f>H10</f>
        <v>200338.92968910909</v>
      </c>
      <c r="O11" s="51">
        <f>J10</f>
        <v>5576.7919905423378</v>
      </c>
    </row>
    <row r="12" spans="1:15">
      <c r="B12" s="1">
        <v>2022</v>
      </c>
      <c r="C12" s="55">
        <f>($C$15-$C$10)/($B$15-$B$10)*($B12-$B$10)+C$10</f>
        <v>0.92885736502352179</v>
      </c>
      <c r="D12" s="55">
        <f>($D$15-$D$10)/($B$15-$B$10)*($B12-$B$10)+D$10</f>
        <v>5.7966815929435776E-2</v>
      </c>
      <c r="E12" s="55">
        <f>($E$15-$E$10)/($B$15-$B$10)*($B12-$B$10)+E$10</f>
        <v>1.3175819047042459E-2</v>
      </c>
      <c r="F12" s="53">
        <f>C12*'Final Energy Source (CO)'!C7</f>
        <v>50270533.418010645</v>
      </c>
      <c r="G12" s="53">
        <f>D12*'Final Energy Source (CO)'!C7</f>
        <v>3137212.3073412678</v>
      </c>
      <c r="H12" s="53">
        <f>E12*'Final Energy Source (CO)'!C7</f>
        <v>713086.28930044174</v>
      </c>
      <c r="I12" s="51">
        <f t="shared" si="2"/>
        <v>353993.61222920567</v>
      </c>
      <c r="J12" s="53">
        <f>SUM('Final Energy Source (CO)'!J7,'Final Energy Source (CO)'!L7,'Final Energy Source (CO)'!M7)/54.3</f>
        <v>6519.2193780700863</v>
      </c>
      <c r="K12" s="1">
        <v>2025</v>
      </c>
      <c r="L12" s="51">
        <f>F15</f>
        <v>51491490.537188433</v>
      </c>
      <c r="M12" s="51">
        <f>G15</f>
        <v>3183337.891117923</v>
      </c>
      <c r="N12" s="51">
        <f>H15</f>
        <v>1532266.0337093081</v>
      </c>
      <c r="O12" s="51">
        <f>J15</f>
        <v>9523.8693475303571</v>
      </c>
    </row>
    <row r="13" spans="1:15">
      <c r="B13" s="1">
        <v>2023</v>
      </c>
      <c r="C13" s="55">
        <f>($C$15-$C$10)/($B$15-$B$10)*($B13-$B$10)+C$10</f>
        <v>0.9246059259048528</v>
      </c>
      <c r="D13" s="55">
        <f>($D$15-$D$10)/($B$15-$B$10)*($B13-$B$10)+D$10</f>
        <v>5.7523168449189296E-2</v>
      </c>
      <c r="E13" s="55">
        <f>($E$15-$E$10)/($B$15-$B$10)*($B13-$B$10)+E$10</f>
        <v>1.7870905645957995E-2</v>
      </c>
      <c r="F13" s="53">
        <f>C13*'Final Energy Source (CO)'!C8</f>
        <v>50689815.867469683</v>
      </c>
      <c r="G13" s="53">
        <f>D13*'Final Energy Source (CO)'!C8</f>
        <v>3153601.6967978021</v>
      </c>
      <c r="H13" s="53">
        <f>E13*'Final Energy Source (CO)'!C8</f>
        <v>979739.46651057317</v>
      </c>
      <c r="I13" s="51">
        <f t="shared" si="2"/>
        <v>391187.01639784809</v>
      </c>
      <c r="J13" s="53">
        <f>SUM('Final Energy Source (CO)'!J8,'Final Energy Source (CO)'!L8,'Final Energy Source (CO)'!M8)/54.3</f>
        <v>7204.1807808075155</v>
      </c>
      <c r="K13" s="1">
        <v>2030</v>
      </c>
      <c r="L13" s="51">
        <f>F20</f>
        <v>54346177.268599704</v>
      </c>
      <c r="M13" s="51">
        <f>G20</f>
        <v>3254952.1427789619</v>
      </c>
      <c r="N13" s="51">
        <f>H20</f>
        <v>3924383.6811028286</v>
      </c>
      <c r="O13" s="51">
        <f>J20</f>
        <v>17102.680963656632</v>
      </c>
    </row>
    <row r="14" spans="1:15">
      <c r="B14" s="1">
        <v>2024</v>
      </c>
      <c r="C14" s="55">
        <f>($C$15-$C$10)/($B$15-$B$10)*($B14-$B$10)+C$10</f>
        <v>0.9203544867861837</v>
      </c>
      <c r="D14" s="55">
        <f>($D$15-$D$10)/($B$15-$B$10)*($B14-$B$10)+D$10</f>
        <v>5.707952096894281E-2</v>
      </c>
      <c r="E14" s="55">
        <f>($E$15-$E$10)/($B$15-$B$10)*($B14-$B$10)+E$10</f>
        <v>2.2565992244873524E-2</v>
      </c>
      <c r="F14" s="53">
        <f>C14*'Final Energy Source (CO)'!C9</f>
        <v>51124586.447357237</v>
      </c>
      <c r="G14" s="53">
        <f>D14*'Final Energy Source (CO)'!C9</f>
        <v>3170698.8405527314</v>
      </c>
      <c r="H14" s="53">
        <f>E14*'Final Energy Source (CO)'!C9</f>
        <v>1253513.7687240408</v>
      </c>
      <c r="I14" s="51">
        <f t="shared" si="2"/>
        <v>446197.55024155433</v>
      </c>
      <c r="J14" s="53">
        <f>SUM('Final Energy Source (CO)'!J9,'Final Energy Source (CO)'!L9,'Final Energy Source (CO)'!M9)/54.3</f>
        <v>8217.2661186289934</v>
      </c>
      <c r="K14" s="1">
        <v>2035</v>
      </c>
      <c r="L14" s="51">
        <f>F25</f>
        <v>58336122.23861634</v>
      </c>
      <c r="M14" s="51">
        <f>G25</f>
        <v>3727685.9095289633</v>
      </c>
      <c r="N14" s="51">
        <f>H25</f>
        <v>7331439.7073330721</v>
      </c>
      <c r="O14" s="51">
        <f>J25</f>
        <v>22372.894176742506</v>
      </c>
    </row>
    <row r="15" spans="1:15">
      <c r="B15" s="1">
        <v>2025</v>
      </c>
      <c r="C15" s="55">
        <f>E2</f>
        <v>0.91610304766751471</v>
      </c>
      <c r="D15" s="55">
        <f>E3</f>
        <v>5.663587348869633E-2</v>
      </c>
      <c r="E15" s="55">
        <f>E4</f>
        <v>2.7261078843789057E-2</v>
      </c>
      <c r="F15" s="53">
        <f>C15*'Final Energy Source (CO)'!C10</f>
        <v>51491490.537188433</v>
      </c>
      <c r="G15" s="53">
        <f>D15*'Final Energy Source (CO)'!C10</f>
        <v>3183337.891117923</v>
      </c>
      <c r="H15" s="53">
        <f>E15*'Final Energy Source (CO)'!C10</f>
        <v>1532266.0337093081</v>
      </c>
      <c r="I15" s="51">
        <f t="shared" si="2"/>
        <v>517146.10557089839</v>
      </c>
      <c r="J15" s="53">
        <f>SUM('Final Energy Source (CO)'!J10,'Final Energy Source (CO)'!L10,'Final Energy Source (CO)'!M10)/54.3</f>
        <v>9523.8693475303571</v>
      </c>
      <c r="K15" s="1">
        <v>2040</v>
      </c>
      <c r="L15" s="51">
        <f>F30</f>
        <v>62273110.940374352</v>
      </c>
      <c r="M15" s="51">
        <f>G30</f>
        <v>4255491.7913583489</v>
      </c>
      <c r="N15" s="51">
        <f>H30</f>
        <v>11511774.7690446</v>
      </c>
      <c r="O15" s="51">
        <f>J30</f>
        <v>25924.694767802797</v>
      </c>
    </row>
    <row r="16" spans="1:15">
      <c r="B16" s="1">
        <v>2026</v>
      </c>
      <c r="C16" s="55">
        <f>(C$20-C$15)/($B$20-$B$15)*($B16-$B$15)+C$15</f>
        <v>0.90954468615755857</v>
      </c>
      <c r="D16" s="55">
        <f t="shared" ref="D16:E19" si="3">(D$20-D$15)/($B$20-$B$15)*($B16-$B$15)+D$15</f>
        <v>5.5889519589269826E-2</v>
      </c>
      <c r="E16" s="55">
        <f t="shared" si="3"/>
        <v>3.4565794253171696E-2</v>
      </c>
      <c r="F16" s="53">
        <f>C16*'Final Energy Source (CO)'!C11</f>
        <v>51836410.661383145</v>
      </c>
      <c r="G16" s="53">
        <f>D16*'Final Energy Source (CO)'!C11</f>
        <v>3185233.3735639541</v>
      </c>
      <c r="H16" s="53">
        <f>E16*'Final Energy Source (CO)'!C11</f>
        <v>1969960.0613508518</v>
      </c>
      <c r="I16" s="51">
        <f t="shared" si="2"/>
        <v>589879.28128202306</v>
      </c>
      <c r="J16" s="53">
        <f>SUM('Final Energy Source (CO)'!J11,'Final Energy Source (CO)'!L11,'Final Energy Source (CO)'!M11)/54.3</f>
        <v>10863.338513481089</v>
      </c>
    </row>
    <row r="17" spans="2:10">
      <c r="B17" s="1">
        <v>2027</v>
      </c>
      <c r="C17" s="55">
        <f>(C$20-C$15)/($B$20-$B$15)*($B17-$B$15)+C$15</f>
        <v>0.90298632464760242</v>
      </c>
      <c r="D17" s="55">
        <f t="shared" si="3"/>
        <v>5.5143165689843322E-2</v>
      </c>
      <c r="E17" s="55">
        <f t="shared" si="3"/>
        <v>4.1870509662554338E-2</v>
      </c>
      <c r="F17" s="53">
        <f>C17*'Final Energy Source (CO)'!C12</f>
        <v>52392346.053455457</v>
      </c>
      <c r="G17" s="53">
        <f>D17*'Final Energy Source (CO)'!C12</f>
        <v>3199472.3955900325</v>
      </c>
      <c r="H17" s="53">
        <f>E17*'Final Energy Source (CO)'!C12</f>
        <v>2429377.0257608318</v>
      </c>
      <c r="I17" s="51">
        <f t="shared" si="2"/>
        <v>676540.70129278325</v>
      </c>
      <c r="J17" s="53">
        <f>SUM('Final Energy Source (CO)'!J12,'Final Energy Source (CO)'!L12,'Final Energy Source (CO)'!M12)/54.3</f>
        <v>12459.31309931461</v>
      </c>
    </row>
    <row r="18" spans="2:10">
      <c r="B18" s="1">
        <v>2028</v>
      </c>
      <c r="C18" s="55">
        <f>(C$20-C$15)/($B$20-$B$15)*($B18-$B$15)+C$15</f>
        <v>0.89642796313764617</v>
      </c>
      <c r="D18" s="55">
        <f t="shared" si="3"/>
        <v>5.4396811790416819E-2</v>
      </c>
      <c r="E18" s="55">
        <f t="shared" si="3"/>
        <v>4.9175225071936973E-2</v>
      </c>
      <c r="F18" s="53">
        <f>C18*'Final Energy Source (CO)'!C13</f>
        <v>52995686.554175578</v>
      </c>
      <c r="G18" s="53">
        <f>D18*'Final Energy Source (CO)'!C13</f>
        <v>3215870.6619337797</v>
      </c>
      <c r="H18" s="53">
        <f>E18*'Final Energy Source (CO)'!C13</f>
        <v>2907177.064202365</v>
      </c>
      <c r="I18" s="51">
        <f t="shared" si="2"/>
        <v>768596.88833288348</v>
      </c>
      <c r="J18" s="53">
        <f>SUM('Final Energy Source (CO)'!J13,'Final Energy Source (CO)'!L13,'Final Energy Source (CO)'!M13)/54.3</f>
        <v>14154.638827493251</v>
      </c>
    </row>
    <row r="19" spans="2:10">
      <c r="B19" s="1">
        <v>2029</v>
      </c>
      <c r="C19" s="55">
        <f>(C$20-C$15)/($B$20-$B$15)*($B19-$B$15)+C$15</f>
        <v>0.88986960162769002</v>
      </c>
      <c r="D19" s="55">
        <f t="shared" si="3"/>
        <v>5.3650457890990315E-2</v>
      </c>
      <c r="E19" s="55">
        <f t="shared" si="3"/>
        <v>5.6479940481319615E-2</v>
      </c>
      <c r="F19" s="53">
        <f>C19*'Final Energy Source (CO)'!C14</f>
        <v>53654804.037128679</v>
      </c>
      <c r="G19" s="53">
        <f>D19*'Final Energy Source (CO)'!C14</f>
        <v>3234861.3767432417</v>
      </c>
      <c r="H19" s="53">
        <f>E19*'Final Energy Source (CO)'!C14</f>
        <v>3405465.3996617631</v>
      </c>
      <c r="I19" s="51">
        <f t="shared" si="2"/>
        <v>851693.92679740139</v>
      </c>
      <c r="J19" s="53">
        <f>SUM('Final Energy Source (CO)'!J14,'Final Energy Source (CO)'!L14,'Final Energy Source (CO)'!M14)/54.3</f>
        <v>15684.971027576454</v>
      </c>
    </row>
    <row r="20" spans="2:10">
      <c r="B20" s="1">
        <v>2030</v>
      </c>
      <c r="C20" s="55">
        <f>F2</f>
        <v>0.88331124011773388</v>
      </c>
      <c r="D20" s="55">
        <f>F3</f>
        <v>5.2904103991563811E-2</v>
      </c>
      <c r="E20" s="55">
        <f>F4</f>
        <v>6.3784655890702258E-2</v>
      </c>
      <c r="F20" s="53">
        <f>C20*'Final Energy Source (CO)'!C15</f>
        <v>54346177.268599704</v>
      </c>
      <c r="G20" s="53">
        <f>D20*'Final Energy Source (CO)'!C15</f>
        <v>3254952.1427789619</v>
      </c>
      <c r="H20" s="53">
        <f>E20*'Final Energy Source (CO)'!C15</f>
        <v>3924383.6811028286</v>
      </c>
      <c r="I20" s="51">
        <f t="shared" si="2"/>
        <v>928675.57632655511</v>
      </c>
      <c r="J20" s="53">
        <f>SUM('Final Energy Source (CO)'!J15,'Final Energy Source (CO)'!L15,'Final Energy Source (CO)'!M15)/54.3</f>
        <v>17102.680963656632</v>
      </c>
    </row>
    <row r="21" spans="2:10">
      <c r="B21" s="1">
        <v>2031</v>
      </c>
      <c r="C21" s="55">
        <f>(C$30-C$20)/($B$30-$B$20)*($B21-$B$20)+C$20</f>
        <v>0.87477613059827131</v>
      </c>
      <c r="D21" s="55">
        <f t="shared" ref="D21:E29" si="4">(D$30-D$20)/($B$30-$B$20)*($B21-$B$20)+D$20</f>
        <v>5.3066629531006604E-2</v>
      </c>
      <c r="E21" s="55">
        <f t="shared" si="4"/>
        <v>7.2157239870722006E-2</v>
      </c>
      <c r="F21" s="53">
        <f>C21*'Final Energy Source (CO)'!C16</f>
        <v>54985140.73999086</v>
      </c>
      <c r="G21" s="53">
        <f>D21*'Final Energy Source (CO)'!C16</f>
        <v>3335568.9430663572</v>
      </c>
      <c r="H21" s="53">
        <f>E21*'Final Energy Source (CO)'!C16</f>
        <v>4535532.9791491339</v>
      </c>
      <c r="I21" s="51">
        <f t="shared" si="2"/>
        <v>996479.95477984077</v>
      </c>
      <c r="J21" s="53">
        <f>SUM('Final Energy Source (CO)'!J16,'Final Energy Source (CO)'!L16,'Final Energy Source (CO)'!M16)/54.3</f>
        <v>18351.380382685835</v>
      </c>
    </row>
    <row r="22" spans="2:10">
      <c r="B22" s="1">
        <v>2032</v>
      </c>
      <c r="C22" s="55">
        <f t="shared" ref="C22:C31" si="5">(C$30-C$20)/($B$30-$B$20)*($B22-$B$20)+C$20</f>
        <v>0.86624102107880885</v>
      </c>
      <c r="D22" s="55">
        <f t="shared" si="4"/>
        <v>5.3229155070449397E-2</v>
      </c>
      <c r="E22" s="55">
        <f t="shared" si="4"/>
        <v>8.0529823850741755E-2</v>
      </c>
      <c r="F22" s="53">
        <f>C22*'Final Energy Source (CO)'!C17</f>
        <v>55695652.200295493</v>
      </c>
      <c r="G22" s="53">
        <f>D22*'Final Energy Source (CO)'!C17</f>
        <v>3422410.6635208963</v>
      </c>
      <c r="H22" s="53">
        <f>E22*'Final Energy Source (CO)'!C17</f>
        <v>5177728.7750194445</v>
      </c>
      <c r="I22" s="51">
        <f t="shared" si="2"/>
        <v>1054969.663166556</v>
      </c>
      <c r="J22" s="53">
        <f>SUM('Final Energy Source (CO)'!J17,'Final Energy Source (CO)'!L17,'Final Energy Source (CO)'!M17)/54.3</f>
        <v>19428.538916511163</v>
      </c>
    </row>
    <row r="23" spans="2:10">
      <c r="B23" s="1">
        <v>2033</v>
      </c>
      <c r="C23" s="55">
        <f t="shared" si="5"/>
        <v>0.85770591155934628</v>
      </c>
      <c r="D23" s="55">
        <f t="shared" si="4"/>
        <v>5.3391680609892189E-2</v>
      </c>
      <c r="E23" s="55">
        <f t="shared" si="4"/>
        <v>8.8902407830761504E-2</v>
      </c>
      <c r="F23" s="53">
        <f>C23*'Final Energy Source (CO)'!C18</f>
        <v>56525438.520127907</v>
      </c>
      <c r="G23" s="53">
        <f>D23*'Final Energy Source (CO)'!C18</f>
        <v>3518674.7801632076</v>
      </c>
      <c r="H23" s="53">
        <f>E23*'Final Energy Source (CO)'!C18</f>
        <v>5858940.1336793061</v>
      </c>
      <c r="I23" s="51">
        <f t="shared" si="2"/>
        <v>1112855.1816662522</v>
      </c>
      <c r="J23" s="53">
        <f>SUM('Final Energy Source (CO)'!J18,'Final Energy Source (CO)'!L18,'Final Energy Source (CO)'!M18)/54.3</f>
        <v>20494.570564756028</v>
      </c>
    </row>
    <row r="24" spans="2:10">
      <c r="B24" s="1">
        <v>2034</v>
      </c>
      <c r="C24" s="55">
        <f t="shared" si="5"/>
        <v>0.84917080203988371</v>
      </c>
      <c r="D24" s="55">
        <f t="shared" si="4"/>
        <v>5.3554206149334982E-2</v>
      </c>
      <c r="E24" s="55">
        <f t="shared" si="4"/>
        <v>9.7274991810781253E-2</v>
      </c>
      <c r="F24" s="53">
        <f>C24*'Final Energy Source (CO)'!C19</f>
        <v>57427291.382285818</v>
      </c>
      <c r="G24" s="53">
        <f>D24*'Final Energy Source (CO)'!C19</f>
        <v>3621736.6328386953</v>
      </c>
      <c r="H24" s="53">
        <f>E24*'Final Energy Source (CO)'!C19</f>
        <v>6578463.7030711612</v>
      </c>
      <c r="I24" s="51">
        <f t="shared" si="2"/>
        <v>1164153.9683221066</v>
      </c>
      <c r="J24" s="53">
        <f>SUM('Final Energy Source (CO)'!J19,'Final Energy Source (CO)'!L19,'Final Energy Source (CO)'!M19)/54.3</f>
        <v>21439.299600775445</v>
      </c>
    </row>
    <row r="25" spans="2:10">
      <c r="B25" s="1">
        <v>2035</v>
      </c>
      <c r="C25" s="55">
        <f t="shared" si="5"/>
        <v>0.84063569252042125</v>
      </c>
      <c r="D25" s="55">
        <f t="shared" si="4"/>
        <v>5.3716731688777775E-2</v>
      </c>
      <c r="E25" s="55">
        <f t="shared" si="4"/>
        <v>0.105647575790801</v>
      </c>
      <c r="F25" s="53">
        <f>C25*'Final Energy Source (CO)'!C20</f>
        <v>58336122.23861634</v>
      </c>
      <c r="G25" s="53">
        <f>D25*'Final Energy Source (CO)'!C20</f>
        <v>3727685.9095289633</v>
      </c>
      <c r="H25" s="53">
        <f>E25*'Final Energy Source (CO)'!C20</f>
        <v>7331439.7073330721</v>
      </c>
      <c r="I25" s="51">
        <f t="shared" si="2"/>
        <v>1214848.153797118</v>
      </c>
      <c r="J25" s="53">
        <f>SUM('Final Energy Source (CO)'!J20,'Final Energy Source (CO)'!L20,'Final Energy Source (CO)'!M20)/54.3</f>
        <v>22372.894176742506</v>
      </c>
    </row>
    <row r="26" spans="2:10">
      <c r="B26" s="1">
        <v>2036</v>
      </c>
      <c r="C26" s="55">
        <f t="shared" si="5"/>
        <v>0.83210058300095868</v>
      </c>
      <c r="D26" s="55">
        <f t="shared" si="4"/>
        <v>5.3879257228220567E-2</v>
      </c>
      <c r="E26" s="55">
        <f t="shared" si="4"/>
        <v>0.11402015977082075</v>
      </c>
      <c r="F26" s="53">
        <f>C26*'Final Energy Source (CO)'!C21</f>
        <v>59212436.406491391</v>
      </c>
      <c r="G26" s="53">
        <f>D26*'Final Energy Source (CO)'!C21</f>
        <v>3834058.2345816316</v>
      </c>
      <c r="H26" s="53">
        <f>E26*'Final Energy Source (CO)'!C21</f>
        <v>8113696.3456254825</v>
      </c>
      <c r="I26" s="51">
        <f t="shared" si="2"/>
        <v>1259061.4474467905</v>
      </c>
      <c r="J26" s="53">
        <f>SUM('Final Energy Source (CO)'!J21,'Final Energy Source (CO)'!L21,'Final Energy Source (CO)'!M21)/54.3</f>
        <v>23187.13531209559</v>
      </c>
    </row>
    <row r="27" spans="2:10">
      <c r="B27" s="1">
        <v>2037</v>
      </c>
      <c r="C27" s="55">
        <f t="shared" si="5"/>
        <v>0.82356547348149611</v>
      </c>
      <c r="D27" s="55">
        <f t="shared" si="4"/>
        <v>5.404178276766336E-2</v>
      </c>
      <c r="E27" s="55">
        <f t="shared" si="4"/>
        <v>0.1223927437508405</v>
      </c>
      <c r="F27" s="53">
        <f>C27*'Final Energy Source (CO)'!C22</f>
        <v>60057397.009758562</v>
      </c>
      <c r="G27" s="53">
        <f>D27*'Final Energy Source (CO)'!C22</f>
        <v>3940923.8333806978</v>
      </c>
      <c r="H27" s="53">
        <f>E27*'Final Energy Source (CO)'!C22</f>
        <v>8925325.1128709763</v>
      </c>
      <c r="I27" s="51">
        <f t="shared" si="2"/>
        <v>1301411.6103298503</v>
      </c>
      <c r="J27" s="53">
        <f>SUM('Final Energy Source (CO)'!J22,'Final Energy Source (CO)'!L22,'Final Energy Source (CO)'!M22)/54.3</f>
        <v>23967.06464695857</v>
      </c>
    </row>
    <row r="28" spans="2:10">
      <c r="B28" s="1">
        <v>2038</v>
      </c>
      <c r="C28" s="55">
        <f>(C$30-C$20)/($B$30-$B$20)*($B28-$B$20)+C$20</f>
        <v>0.81503036396203354</v>
      </c>
      <c r="D28" s="55">
        <f t="shared" si="4"/>
        <v>5.4204308307106153E-2</v>
      </c>
      <c r="E28" s="55">
        <f t="shared" si="4"/>
        <v>0.13076532773086025</v>
      </c>
      <c r="F28" s="53">
        <f>C28*'Final Energy Source (CO)'!C23</f>
        <v>60880681.523386978</v>
      </c>
      <c r="G28" s="53">
        <f>D28*'Final Energy Source (CO)'!C23</f>
        <v>4048923.0550852604</v>
      </c>
      <c r="H28" s="53">
        <f>E28*'Final Energy Source (CO)'!C23</f>
        <v>9767835.1922784019</v>
      </c>
      <c r="I28" s="51">
        <f t="shared" si="2"/>
        <v>1338798.8584750791</v>
      </c>
      <c r="J28" s="53">
        <f>SUM('Final Energy Source (CO)'!J23,'Final Energy Source (CO)'!L23,'Final Energy Source (CO)'!M23)/54.3</f>
        <v>24655.595920351367</v>
      </c>
    </row>
    <row r="29" spans="2:10">
      <c r="B29" s="1">
        <v>2039</v>
      </c>
      <c r="C29" s="55">
        <f t="shared" si="5"/>
        <v>0.80649525444257109</v>
      </c>
      <c r="D29" s="55">
        <f t="shared" si="4"/>
        <v>5.4366833846548945E-2</v>
      </c>
      <c r="E29" s="55">
        <f t="shared" si="4"/>
        <v>0.13913791171088</v>
      </c>
      <c r="F29" s="53">
        <f>C29*'Final Energy Source (CO)'!C24</f>
        <v>61611673.735247709</v>
      </c>
      <c r="G29" s="53">
        <f>D29*'Final Energy Source (CO)'!C24</f>
        <v>4153318.4609835995</v>
      </c>
      <c r="H29" s="53">
        <f>E29*'Final Energy Source (CO)'!C24</f>
        <v>10629349.11682716</v>
      </c>
      <c r="I29" s="51">
        <f t="shared" si="2"/>
        <v>1380981.3642018088</v>
      </c>
      <c r="J29" s="53">
        <f>SUM('Final Energy Source (CO)'!J24,'Final Energy Source (CO)'!L24,'Final Energy Source (CO)'!M24)/54.3</f>
        <v>25432.437646442151</v>
      </c>
    </row>
    <row r="30" spans="2:10">
      <c r="B30" s="1">
        <v>2040</v>
      </c>
      <c r="C30" s="55">
        <f>H2</f>
        <v>0.79796014492310852</v>
      </c>
      <c r="D30" s="55">
        <f>H3</f>
        <v>5.4529359385991738E-2</v>
      </c>
      <c r="E30" s="55">
        <f>H4</f>
        <v>0.14751049569089975</v>
      </c>
      <c r="F30" s="53">
        <f>C30*'Final Energy Source (CO)'!C25</f>
        <v>62273110.940374352</v>
      </c>
      <c r="G30" s="53">
        <f>D30*'Final Energy Source (CO)'!C25</f>
        <v>4255491.7913583489</v>
      </c>
      <c r="H30" s="53">
        <f>E30*'Final Energy Source (CO)'!C25</f>
        <v>11511774.7690446</v>
      </c>
      <c r="I30" s="51">
        <f t="shared" si="2"/>
        <v>1407710.9258916918</v>
      </c>
      <c r="J30" s="53">
        <f>SUM('Final Energy Source (CO)'!J25,'Final Energy Source (CO)'!L25,'Final Energy Source (CO)'!M25)/54.3</f>
        <v>25924.694767802797</v>
      </c>
    </row>
    <row r="31" spans="2:10">
      <c r="B31" s="56">
        <v>2041</v>
      </c>
      <c r="C31" s="55">
        <f>(C$35-C$30)/($B$35-$B$30)*($B31-$B$30)+C$30</f>
        <v>0.79357094637289927</v>
      </c>
      <c r="D31" s="55">
        <f t="shared" ref="D31:E31" si="6">(D$35-D$30)/($B$35-$B$30)*($B31-$B$30)+D$30</f>
        <v>5.5117456493755018E-2</v>
      </c>
      <c r="E31" s="55">
        <f t="shared" si="6"/>
        <v>0.15131159713334574</v>
      </c>
      <c r="F31" s="53">
        <f>C31*'Final Energy Source (CO)'!C26</f>
        <v>63184305.61181128</v>
      </c>
      <c r="G31" s="53">
        <f>D31*'Final Energy Source (CO)'!C26</f>
        <v>4388464.8645020751</v>
      </c>
      <c r="H31" s="53">
        <f>E31*'Final Energy Source (CO)'!C26</f>
        <v>12047464.992993953</v>
      </c>
      <c r="I31" s="51">
        <f t="shared" si="2"/>
        <v>1439350.2692920906</v>
      </c>
      <c r="J31" s="53">
        <f>SUM('Final Energy Source (CO)'!J26,'Final Energy Source (CO)'!L26,'Final Energy Source (CO)'!M26)/54.3</f>
        <v>26507.37144184329</v>
      </c>
    </row>
    <row r="32" spans="2:10">
      <c r="B32" s="56">
        <v>2042</v>
      </c>
      <c r="C32" s="55">
        <f t="shared" ref="C32:E36" si="7">(C$35-C$30)/($B$35-$B$30)*($B32-$B$30)+C$30</f>
        <v>0.78918174782269002</v>
      </c>
      <c r="D32" s="55">
        <f t="shared" si="7"/>
        <v>5.5705553601518305E-2</v>
      </c>
      <c r="E32" s="55">
        <f t="shared" si="7"/>
        <v>0.15511269857579171</v>
      </c>
      <c r="F32" s="53">
        <f>C32*'Final Energy Source (CO)'!C27</f>
        <v>64036789.087611243</v>
      </c>
      <c r="G32" s="53">
        <f>D32*'Final Energy Source (CO)'!C27</f>
        <v>4520130.8783822944</v>
      </c>
      <c r="H32" s="53">
        <f>E32*'Final Energy Source (CO)'!C27</f>
        <v>12586351.864969736</v>
      </c>
      <c r="I32" s="51">
        <f t="shared" si="2"/>
        <v>1470402.1612082315</v>
      </c>
      <c r="J32" s="53">
        <f>SUM('Final Energy Source (CO)'!J27,'Final Energy Source (CO)'!L27,'Final Energy Source (CO)'!M27)/54.3</f>
        <v>27079.229488181059</v>
      </c>
    </row>
    <row r="33" spans="2:10">
      <c r="B33" s="56">
        <v>2043</v>
      </c>
      <c r="C33" s="55">
        <f t="shared" si="7"/>
        <v>0.78479254927248077</v>
      </c>
      <c r="D33" s="55">
        <f t="shared" si="7"/>
        <v>5.6293650709281585E-2</v>
      </c>
      <c r="E33" s="55">
        <f t="shared" si="7"/>
        <v>0.15891380001823771</v>
      </c>
      <c r="F33" s="53">
        <f>C33*'Final Energy Source (CO)'!C28</f>
        <v>64868837.765146993</v>
      </c>
      <c r="G33" s="53">
        <f>D33*'Final Energy Source (CO)'!C28</f>
        <v>4653081.5034539327</v>
      </c>
      <c r="H33" s="53">
        <f>E33*'Final Energy Source (CO)'!C28</f>
        <v>13135386.570097182</v>
      </c>
      <c r="I33" s="51">
        <f t="shared" si="2"/>
        <v>1501761.9718027117</v>
      </c>
      <c r="J33" s="53">
        <f>SUM('Final Energy Source (CO)'!J28,'Final Energy Source (CO)'!L28,'Final Energy Source (CO)'!M28)/54.3</f>
        <v>27656.758228410898</v>
      </c>
    </row>
    <row r="34" spans="2:10">
      <c r="B34" s="56">
        <v>2044</v>
      </c>
      <c r="C34" s="55">
        <f t="shared" si="7"/>
        <v>0.78040335072227152</v>
      </c>
      <c r="D34" s="55">
        <f t="shared" si="7"/>
        <v>5.6881747817044873E-2</v>
      </c>
      <c r="E34" s="55">
        <f t="shared" si="7"/>
        <v>0.16271490146068368</v>
      </c>
      <c r="F34" s="53">
        <f>C34*'Final Energy Source (CO)'!C29</f>
        <v>65644340.991431221</v>
      </c>
      <c r="G34" s="53">
        <f>D34*'Final Energy Source (CO)'!C29</f>
        <v>4784660.1971081598</v>
      </c>
      <c r="H34" s="53">
        <f>E34*'Final Energy Source (CO)'!C29</f>
        <v>13686912.627920654</v>
      </c>
      <c r="I34" s="51">
        <f t="shared" si="2"/>
        <v>1532532.6174079445</v>
      </c>
      <c r="J34" s="53">
        <f>SUM('Final Energy Source (CO)'!J29,'Final Energy Source (CO)'!L29,'Final Energy Source (CO)'!M29)/54.3</f>
        <v>28223.436784676695</v>
      </c>
    </row>
    <row r="35" spans="2:10">
      <c r="B35" s="56">
        <v>2045</v>
      </c>
      <c r="C35" s="55">
        <f>I2</f>
        <v>0.77601415217206227</v>
      </c>
      <c r="D35" s="55">
        <f>I3</f>
        <v>5.7469844924808153E-2</v>
      </c>
      <c r="E35" s="55">
        <f>I4</f>
        <v>0.16651600290312968</v>
      </c>
      <c r="F35" s="53">
        <f>C35*'Final Energy Source (CO)'!C30</f>
        <v>66366172.858559825</v>
      </c>
      <c r="G35" s="53">
        <f>D35*'Final Energy Source (CO)'!C30</f>
        <v>4914927.9710413981</v>
      </c>
      <c r="H35" s="53">
        <f>E35*'Final Energy Source (CO)'!C30</f>
        <v>14240758.111760901</v>
      </c>
      <c r="I35" s="51">
        <f t="shared" si="2"/>
        <v>1563259.7078010682</v>
      </c>
      <c r="J35" s="53">
        <f>SUM('Final Energy Source (CO)'!J30,'Final Energy Source (CO)'!L30,'Final Energy Source (CO)'!M30)/54.3</f>
        <v>28789.313219172527</v>
      </c>
    </row>
    <row r="36" spans="2:10">
      <c r="B36" s="56">
        <v>2046</v>
      </c>
      <c r="C36" s="55">
        <f>(C$40-C$35)/($B$40-$B$35)*($B36-$B$35)+C$35</f>
        <v>0.77162495362185302</v>
      </c>
      <c r="D36" s="55">
        <f t="shared" ref="D36:E36" si="8">(D$40-D$35)/($B$40-$B$35)*($B36-$B$35)+D$35</f>
        <v>5.8057942032571433E-2</v>
      </c>
      <c r="E36" s="55">
        <f t="shared" si="8"/>
        <v>0.17031710434557565</v>
      </c>
      <c r="F36" s="53">
        <f>C36*'Final Energy Source (CO)'!C31</f>
        <v>67076505.998092093</v>
      </c>
      <c r="G36" s="53">
        <f>D36*'Final Energy Source (CO)'!C31</f>
        <v>5046912.8541080533</v>
      </c>
      <c r="H36" s="53">
        <f>E36*'Final Energy Source (CO)'!C31</f>
        <v>14805477.994964285</v>
      </c>
      <c r="I36" s="51">
        <f t="shared" si="2"/>
        <v>1594954.8104750442</v>
      </c>
      <c r="J36" s="53">
        <f>SUM('Final Energy Source (CO)'!J31,'Final Energy Source (CO)'!L31,'Final Energy Source (CO)'!M31)/54.3</f>
        <v>29373.01676749621</v>
      </c>
    </row>
    <row r="37" spans="2:10">
      <c r="B37" s="56">
        <v>2047</v>
      </c>
      <c r="C37" s="55">
        <f t="shared" ref="C37:E39" si="9">(C$40-C$35)/($B$40-$B$35)*($B37-$B$35)+C$35</f>
        <v>0.76723575507164377</v>
      </c>
      <c r="D37" s="55">
        <f t="shared" si="9"/>
        <v>5.864603914033472E-2</v>
      </c>
      <c r="E37" s="55">
        <f t="shared" si="9"/>
        <v>0.17411820578802165</v>
      </c>
      <c r="F37" s="53">
        <f>C37*'Final Energy Source (CO)'!C32</f>
        <v>67711813.117431566</v>
      </c>
      <c r="G37" s="53">
        <f>D37*'Final Energy Source (CO)'!C32</f>
        <v>5175761.9689884111</v>
      </c>
      <c r="H37" s="53">
        <f>E37*'Final Energy Source (CO)'!C32</f>
        <v>15366670.977892689</v>
      </c>
      <c r="I37" s="51">
        <f t="shared" si="2"/>
        <v>1626710.8262785967</v>
      </c>
      <c r="J37" s="53">
        <f>SUM('Final Energy Source (CO)'!J32,'Final Energy Source (CO)'!L32,'Final Energy Source (CO)'!M32)/54.3</f>
        <v>29957.842104578209</v>
      </c>
    </row>
    <row r="38" spans="2:10">
      <c r="B38" s="56">
        <v>2048</v>
      </c>
      <c r="C38" s="55">
        <f t="shared" si="9"/>
        <v>0.7628465565214344</v>
      </c>
      <c r="D38" s="55">
        <f t="shared" si="9"/>
        <v>5.9234136248098E-2</v>
      </c>
      <c r="E38" s="55">
        <f t="shared" si="9"/>
        <v>0.17791930723046762</v>
      </c>
      <c r="F38" s="53">
        <f>C38*'Final Energy Source (CO)'!C33</f>
        <v>68301203.734102994</v>
      </c>
      <c r="G38" s="53">
        <f>D38*'Final Energy Source (CO)'!C33</f>
        <v>5303507.9903140115</v>
      </c>
      <c r="H38" s="53">
        <f>E38*'Final Energy Source (CO)'!C33</f>
        <v>15929943.902207525</v>
      </c>
      <c r="I38" s="51">
        <f t="shared" si="2"/>
        <v>1658778.3717474793</v>
      </c>
      <c r="J38" s="53">
        <f>SUM('Final Energy Source (CO)'!J33,'Final Energy Source (CO)'!L33,'Final Energy Source (CO)'!M33)/54.3</f>
        <v>30548.404636233507</v>
      </c>
    </row>
    <row r="39" spans="2:10">
      <c r="B39" s="56">
        <v>2049</v>
      </c>
      <c r="C39" s="55">
        <f t="shared" si="9"/>
        <v>0.75845735797122515</v>
      </c>
      <c r="D39" s="55">
        <f t="shared" si="9"/>
        <v>5.9822233355861287E-2</v>
      </c>
      <c r="E39" s="55">
        <f t="shared" si="9"/>
        <v>0.18172040867291361</v>
      </c>
      <c r="F39" s="53">
        <f>C39*'Final Energy Source (CO)'!C34</f>
        <v>68871883.557929203</v>
      </c>
      <c r="G39" s="53">
        <f>D39*'Final Energy Source (CO)'!C34</f>
        <v>5432170.7694692267</v>
      </c>
      <c r="H39" s="53">
        <f>E39*'Final Energy Source (CO)'!C34</f>
        <v>16501160.803156232</v>
      </c>
      <c r="I39" s="51">
        <f t="shared" si="2"/>
        <v>1692372.3324616789</v>
      </c>
      <c r="J39" s="53">
        <f>SUM('Final Energy Source (CO)'!J34,'Final Energy Source (CO)'!L34,'Final Energy Source (CO)'!M34)/54.3</f>
        <v>31167.077945887275</v>
      </c>
    </row>
    <row r="40" spans="2:10">
      <c r="B40" s="56">
        <v>2050</v>
      </c>
      <c r="C40" s="55">
        <f>J2</f>
        <v>0.7540681594210159</v>
      </c>
      <c r="D40" s="55">
        <f>J3</f>
        <v>6.0410330463624567E-2</v>
      </c>
      <c r="E40" s="55">
        <f>J4</f>
        <v>0.18552151011535958</v>
      </c>
      <c r="F40" s="53">
        <f>C40*'Final Energy Source (CO)'!C35</f>
        <v>69418852.728296161</v>
      </c>
      <c r="G40" s="53">
        <f>D40*'Final Energy Source (CO)'!C35</f>
        <v>5561321.9857233781</v>
      </c>
      <c r="H40" s="53">
        <f>E40*'Final Energy Source (CO)'!C35</f>
        <v>17078947.344120312</v>
      </c>
      <c r="I40" s="51">
        <f t="shared" si="2"/>
        <v>1726549.850580866</v>
      </c>
      <c r="J40" s="53">
        <f>SUM('Final Energy Source (CO)'!J35,'Final Energy Source (CO)'!L35,'Final Energy Source (CO)'!M35)/54.3</f>
        <v>31796.498169076724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Energy By Sector (CO)</vt:lpstr>
      <vt:lpstr>Energy By Subsector (CO)</vt:lpstr>
      <vt:lpstr>Energy By Technology (CO)</vt:lpstr>
      <vt:lpstr>Final Energy Source (CO)</vt:lpstr>
      <vt:lpstr>Emissions By Final Energy (CO)</vt:lpstr>
      <vt:lpstr>WISdom Annual Demands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Clack</dc:creator>
  <cp:lastModifiedBy>Christopher Clack</cp:lastModifiedBy>
  <dcterms:created xsi:type="dcterms:W3CDTF">2019-09-19T23:23:33Z</dcterms:created>
  <dcterms:modified xsi:type="dcterms:W3CDTF">2019-10-25T23:22:58Z</dcterms:modified>
</cp:coreProperties>
</file>