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munityenergy-my.sharepoint.com/personal/jeanine_murphy_communityenergyinc_com/Documents/Desktop/"/>
    </mc:Choice>
  </mc:AlternateContent>
  <xr:revisionPtr revIDLastSave="0" documentId="8_{FD4BD8E6-C11F-4A61-A0CB-58A0F9218231}" xr6:coauthVersionLast="43" xr6:coauthVersionMax="43" xr10:uidLastSave="{00000000-0000-0000-0000-000000000000}"/>
  <bookViews>
    <workbookView xWindow="-120" yWindow="-120" windowWidth="24240" windowHeight="13140" xr2:uid="{BEA72939-88BA-794C-B7A9-CEF2F6CC80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6" i="1" l="1"/>
  <c r="J26" i="1"/>
  <c r="V18" i="1"/>
  <c r="J18" i="1" l="1"/>
  <c r="J17" i="1"/>
  <c r="J14" i="1"/>
  <c r="V34" i="1"/>
  <c r="J34" i="1"/>
  <c r="J33" i="1"/>
  <c r="J32" i="1"/>
  <c r="J31" i="1"/>
  <c r="J30" i="1"/>
  <c r="AF34" i="1" l="1"/>
  <c r="AF33" i="1"/>
  <c r="AF31" i="1"/>
  <c r="AF32" i="1"/>
  <c r="AF30" i="1"/>
  <c r="AF26" i="1"/>
  <c r="AF25" i="1"/>
  <c r="AF23" i="1"/>
  <c r="AF24" i="1"/>
  <c r="AF22" i="1"/>
  <c r="V33" i="1"/>
  <c r="V31" i="1"/>
  <c r="V32" i="1"/>
  <c r="V30" i="1"/>
  <c r="V25" i="1"/>
  <c r="V23" i="1"/>
  <c r="V24" i="1"/>
  <c r="V22" i="1"/>
  <c r="L34" i="1"/>
  <c r="L33" i="1"/>
  <c r="L26" i="1"/>
  <c r="L25" i="1"/>
  <c r="L31" i="1"/>
  <c r="L32" i="1"/>
  <c r="L30" i="1"/>
  <c r="L23" i="1"/>
  <c r="L24" i="1"/>
  <c r="L22" i="1"/>
  <c r="J25" i="1"/>
  <c r="J23" i="1"/>
  <c r="J24" i="1"/>
  <c r="J22" i="1"/>
  <c r="M22" i="1" l="1"/>
  <c r="AE34" i="1"/>
  <c r="X34" i="1"/>
  <c r="S34" i="1"/>
  <c r="Q34" i="1"/>
  <c r="K34" i="1"/>
  <c r="AD33" i="1"/>
  <c r="AE33" i="1"/>
  <c r="AB33" i="1"/>
  <c r="AA33" i="1"/>
  <c r="X33" i="1"/>
  <c r="W33" i="1"/>
  <c r="S33" i="1"/>
  <c r="O33" i="1"/>
  <c r="R33" i="1"/>
  <c r="K33" i="1"/>
  <c r="AC32" i="1"/>
  <c r="U32" i="1"/>
  <c r="R32" i="1"/>
  <c r="N32" i="1"/>
  <c r="K32" i="1"/>
  <c r="AC31" i="1"/>
  <c r="Y31" i="1"/>
  <c r="AB31" i="1"/>
  <c r="U31" i="1"/>
  <c r="R31" i="1"/>
  <c r="Q31" i="1"/>
  <c r="N31" i="1"/>
  <c r="M31" i="1"/>
  <c r="J35" i="1"/>
  <c r="AF35" i="1"/>
  <c r="AB30" i="1"/>
  <c r="X30" i="1"/>
  <c r="S30" i="1"/>
  <c r="L35" i="1"/>
  <c r="K30" i="1"/>
  <c r="AE26" i="1"/>
  <c r="S26" i="1"/>
  <c r="T26" i="1"/>
  <c r="K26" i="1"/>
  <c r="AD25" i="1"/>
  <c r="AE25" i="1"/>
  <c r="AB25" i="1"/>
  <c r="AA25" i="1"/>
  <c r="X25" i="1"/>
  <c r="W25" i="1"/>
  <c r="S25" i="1"/>
  <c r="O25" i="1"/>
  <c r="R25" i="1"/>
  <c r="K25" i="1"/>
  <c r="AC24" i="1"/>
  <c r="U24" i="1"/>
  <c r="R24" i="1"/>
  <c r="N24" i="1"/>
  <c r="K24" i="1"/>
  <c r="AC23" i="1"/>
  <c r="Y23" i="1"/>
  <c r="AB23" i="1"/>
  <c r="U23" i="1"/>
  <c r="R23" i="1"/>
  <c r="Q23" i="1"/>
  <c r="N23" i="1"/>
  <c r="M23" i="1"/>
  <c r="K23" i="1"/>
  <c r="AF27" i="1"/>
  <c r="AB22" i="1"/>
  <c r="X22" i="1"/>
  <c r="S22" i="1"/>
  <c r="L27" i="1"/>
  <c r="K22" i="1"/>
  <c r="T33" i="1" l="1"/>
  <c r="T30" i="1"/>
  <c r="U30" i="1"/>
  <c r="O32" i="1"/>
  <c r="W32" i="1"/>
  <c r="AE32" i="1"/>
  <c r="P33" i="1"/>
  <c r="M34" i="1"/>
  <c r="U34" i="1"/>
  <c r="Y34" i="1"/>
  <c r="AC34" i="1"/>
  <c r="V35" i="1"/>
  <c r="N30" i="1"/>
  <c r="R30" i="1"/>
  <c r="Z30" i="1"/>
  <c r="AD30" i="1"/>
  <c r="K31" i="1"/>
  <c r="K35" i="1" s="1"/>
  <c r="O31" i="1"/>
  <c r="S31" i="1"/>
  <c r="W31" i="1"/>
  <c r="AA31" i="1"/>
  <c r="AE31" i="1"/>
  <c r="P32" i="1"/>
  <c r="T32" i="1"/>
  <c r="X32" i="1"/>
  <c r="AB32" i="1"/>
  <c r="M33" i="1"/>
  <c r="Q33" i="1"/>
  <c r="U33" i="1"/>
  <c r="Y33" i="1"/>
  <c r="AC33" i="1"/>
  <c r="N34" i="1"/>
  <c r="R34" i="1"/>
  <c r="Z34" i="1"/>
  <c r="AD34" i="1"/>
  <c r="P30" i="1"/>
  <c r="Z32" i="1"/>
  <c r="AD32" i="1"/>
  <c r="P34" i="1"/>
  <c r="T34" i="1"/>
  <c r="AB34" i="1"/>
  <c r="M30" i="1"/>
  <c r="Q30" i="1"/>
  <c r="Y30" i="1"/>
  <c r="AC30" i="1"/>
  <c r="Z31" i="1"/>
  <c r="AD31" i="1"/>
  <c r="S32" i="1"/>
  <c r="AA32" i="1"/>
  <c r="O30" i="1"/>
  <c r="W30" i="1"/>
  <c r="AA30" i="1"/>
  <c r="AE30" i="1"/>
  <c r="P31" i="1"/>
  <c r="T31" i="1"/>
  <c r="X31" i="1"/>
  <c r="X35" i="1" s="1"/>
  <c r="M32" i="1"/>
  <c r="Q32" i="1"/>
  <c r="Y32" i="1"/>
  <c r="N33" i="1"/>
  <c r="Z33" i="1"/>
  <c r="O34" i="1"/>
  <c r="W34" i="1"/>
  <c r="AA34" i="1"/>
  <c r="K27" i="1"/>
  <c r="Z24" i="1"/>
  <c r="AD24" i="1"/>
  <c r="P26" i="1"/>
  <c r="X26" i="1"/>
  <c r="AB26" i="1"/>
  <c r="Q22" i="1"/>
  <c r="Y22" i="1"/>
  <c r="AC22" i="1"/>
  <c r="Z23" i="1"/>
  <c r="AD23" i="1"/>
  <c r="O24" i="1"/>
  <c r="W24" i="1"/>
  <c r="AA24" i="1"/>
  <c r="AE24" i="1"/>
  <c r="P25" i="1"/>
  <c r="T25" i="1"/>
  <c r="M26" i="1"/>
  <c r="Q26" i="1"/>
  <c r="U26" i="1"/>
  <c r="Y26" i="1"/>
  <c r="AC26" i="1"/>
  <c r="J27" i="1"/>
  <c r="V27" i="1"/>
  <c r="N22" i="1"/>
  <c r="R22" i="1"/>
  <c r="Z22" i="1"/>
  <c r="AD22" i="1"/>
  <c r="O23" i="1"/>
  <c r="S23" i="1"/>
  <c r="W23" i="1"/>
  <c r="AA23" i="1"/>
  <c r="AE23" i="1"/>
  <c r="P24" i="1"/>
  <c r="T24" i="1"/>
  <c r="X24" i="1"/>
  <c r="AB24" i="1"/>
  <c r="M25" i="1"/>
  <c r="Q25" i="1"/>
  <c r="U25" i="1"/>
  <c r="Y25" i="1"/>
  <c r="AC25" i="1"/>
  <c r="N26" i="1"/>
  <c r="R26" i="1"/>
  <c r="Z26" i="1"/>
  <c r="AD26" i="1"/>
  <c r="P22" i="1"/>
  <c r="T22" i="1"/>
  <c r="U22" i="1"/>
  <c r="S24" i="1"/>
  <c r="O22" i="1"/>
  <c r="W22" i="1"/>
  <c r="AA22" i="1"/>
  <c r="AE22" i="1"/>
  <c r="P23" i="1"/>
  <c r="T23" i="1"/>
  <c r="X23" i="1"/>
  <c r="M24" i="1"/>
  <c r="Q24" i="1"/>
  <c r="Y24" i="1"/>
  <c r="N25" i="1"/>
  <c r="Z25" i="1"/>
  <c r="O26" i="1"/>
  <c r="W26" i="1"/>
  <c r="AA26" i="1"/>
  <c r="C13" i="1"/>
  <c r="C12" i="1"/>
  <c r="C11" i="1"/>
  <c r="AF18" i="1"/>
  <c r="L18" i="1"/>
  <c r="O18" i="1" l="1"/>
  <c r="S18" i="1"/>
  <c r="T18" i="1"/>
  <c r="Q18" i="1"/>
  <c r="U18" i="1"/>
  <c r="M18" i="1"/>
  <c r="N18" i="1"/>
  <c r="R18" i="1"/>
  <c r="P18" i="1"/>
  <c r="K18" i="1"/>
  <c r="Z18" i="1"/>
  <c r="AD18" i="1"/>
  <c r="AA18" i="1"/>
  <c r="AE18" i="1"/>
  <c r="W18" i="1"/>
  <c r="X18" i="1"/>
  <c r="AB18" i="1"/>
  <c r="Y18" i="1"/>
  <c r="AC18" i="1"/>
  <c r="AB27" i="1"/>
  <c r="Y35" i="1"/>
  <c r="AD27" i="1"/>
  <c r="X27" i="1"/>
  <c r="AB35" i="1"/>
  <c r="AC35" i="1"/>
  <c r="P35" i="1"/>
  <c r="AD35" i="1"/>
  <c r="AE35" i="1"/>
  <c r="M27" i="1"/>
  <c r="AC27" i="1"/>
  <c r="S27" i="1"/>
  <c r="N27" i="1"/>
  <c r="S35" i="1"/>
  <c r="AA35" i="1"/>
  <c r="W35" i="1"/>
  <c r="Q35" i="1"/>
  <c r="Z35" i="1"/>
  <c r="U35" i="1"/>
  <c r="O35" i="1"/>
  <c r="M35" i="1"/>
  <c r="R35" i="1"/>
  <c r="T35" i="1"/>
  <c r="N35" i="1"/>
  <c r="O27" i="1"/>
  <c r="Y27" i="1"/>
  <c r="AE27" i="1"/>
  <c r="Z27" i="1"/>
  <c r="Q27" i="1"/>
  <c r="W27" i="1"/>
  <c r="T27" i="1"/>
  <c r="P27" i="1"/>
  <c r="AA27" i="1"/>
  <c r="U27" i="1"/>
  <c r="R27" i="1"/>
  <c r="J16" i="1"/>
  <c r="L15" i="1"/>
  <c r="V15" i="1"/>
  <c r="AF15" i="1"/>
  <c r="L16" i="1"/>
  <c r="V16" i="1"/>
  <c r="AF16" i="1"/>
  <c r="L17" i="1"/>
  <c r="V17" i="1"/>
  <c r="AF17" i="1"/>
  <c r="O17" i="1" l="1"/>
  <c r="S17" i="1"/>
  <c r="P17" i="1"/>
  <c r="Q17" i="1"/>
  <c r="U17" i="1"/>
  <c r="N17" i="1"/>
  <c r="R17" i="1"/>
  <c r="T17" i="1"/>
  <c r="M17" i="1"/>
  <c r="O15" i="1"/>
  <c r="S15" i="1"/>
  <c r="P15" i="1"/>
  <c r="T15" i="1"/>
  <c r="Q15" i="1"/>
  <c r="U15" i="1"/>
  <c r="N15" i="1"/>
  <c r="R15" i="1"/>
  <c r="M15" i="1"/>
  <c r="Z15" i="1"/>
  <c r="AD15" i="1"/>
  <c r="AA15" i="1"/>
  <c r="AE15" i="1"/>
  <c r="X15" i="1"/>
  <c r="AB15" i="1"/>
  <c r="W15" i="1"/>
  <c r="Y15" i="1"/>
  <c r="AC15" i="1"/>
  <c r="Z16" i="1"/>
  <c r="AD16" i="1"/>
  <c r="AA16" i="1"/>
  <c r="AE16" i="1"/>
  <c r="X16" i="1"/>
  <c r="AB16" i="1"/>
  <c r="Y16" i="1"/>
  <c r="AC16" i="1"/>
  <c r="W16" i="1"/>
  <c r="Z17" i="1"/>
  <c r="AD17" i="1"/>
  <c r="W17" i="1"/>
  <c r="AA17" i="1"/>
  <c r="AE17" i="1"/>
  <c r="X17" i="1"/>
  <c r="AB17" i="1"/>
  <c r="Y17" i="1"/>
  <c r="AC17" i="1"/>
  <c r="O16" i="1"/>
  <c r="S16" i="1"/>
  <c r="M16" i="1"/>
  <c r="P16" i="1"/>
  <c r="Q16" i="1"/>
  <c r="U16" i="1"/>
  <c r="N16" i="1"/>
  <c r="R16" i="1"/>
  <c r="T16" i="1"/>
  <c r="K16" i="1"/>
  <c r="K17" i="1"/>
  <c r="F11" i="1"/>
  <c r="V14" i="1"/>
  <c r="F12" i="1"/>
  <c r="F13" i="1"/>
  <c r="AF14" i="1"/>
  <c r="G11" i="1"/>
  <c r="G12" i="1"/>
  <c r="E12" i="1"/>
  <c r="L14" i="1"/>
  <c r="L19" i="1" s="1"/>
  <c r="E11" i="1"/>
  <c r="D12" i="1"/>
  <c r="G13" i="1"/>
  <c r="D11" i="1"/>
  <c r="E13" i="1"/>
  <c r="D13" i="1"/>
  <c r="J15" i="1"/>
  <c r="J19" i="1" s="1"/>
  <c r="AK15" i="1" l="1"/>
  <c r="AK16" i="1"/>
  <c r="AI15" i="1"/>
  <c r="AI16" i="1"/>
  <c r="V19" i="1"/>
  <c r="O14" i="1"/>
  <c r="O19" i="1" s="1"/>
  <c r="S14" i="1"/>
  <c r="S19" i="1" s="1"/>
  <c r="P14" i="1"/>
  <c r="P19" i="1" s="1"/>
  <c r="T14" i="1"/>
  <c r="T19" i="1" s="1"/>
  <c r="Q14" i="1"/>
  <c r="Q19" i="1" s="1"/>
  <c r="U14" i="1"/>
  <c r="U19" i="1" s="1"/>
  <c r="N14" i="1"/>
  <c r="N19" i="1" s="1"/>
  <c r="R14" i="1"/>
  <c r="R19" i="1" s="1"/>
  <c r="M14" i="1"/>
  <c r="M19" i="1" s="1"/>
  <c r="AF19" i="1"/>
  <c r="Z14" i="1"/>
  <c r="Z19" i="1" s="1"/>
  <c r="AD14" i="1"/>
  <c r="AD19" i="1" s="1"/>
  <c r="AE14" i="1"/>
  <c r="AE19" i="1" s="1"/>
  <c r="AA14" i="1"/>
  <c r="AA19" i="1" s="1"/>
  <c r="X14" i="1"/>
  <c r="X19" i="1" s="1"/>
  <c r="AB14" i="1"/>
  <c r="AB19" i="1" s="1"/>
  <c r="W14" i="1"/>
  <c r="W19" i="1" s="1"/>
  <c r="AC14" i="1"/>
  <c r="AC19" i="1" s="1"/>
  <c r="Y14" i="1"/>
  <c r="Y19" i="1" s="1"/>
  <c r="K14" i="1"/>
  <c r="K15" i="1"/>
  <c r="AX15" i="1" l="1"/>
  <c r="AX16" i="1"/>
  <c r="AY15" i="1"/>
  <c r="AY16" i="1"/>
  <c r="AW15" i="1"/>
  <c r="AW16" i="1"/>
  <c r="AM15" i="1"/>
  <c r="AM16" i="1"/>
  <c r="AO15" i="1"/>
  <c r="AO16" i="1"/>
  <c r="BB15" i="1"/>
  <c r="BB16" i="1"/>
  <c r="AZ15" i="1"/>
  <c r="AZ16" i="1"/>
  <c r="BE15" i="1"/>
  <c r="BE16" i="1"/>
  <c r="AT15" i="1"/>
  <c r="AT16" i="1"/>
  <c r="AR15" i="1"/>
  <c r="AR16" i="1"/>
  <c r="AV15" i="1"/>
  <c r="AV16" i="1"/>
  <c r="BD15" i="1"/>
  <c r="BD16" i="1"/>
  <c r="AL15" i="1"/>
  <c r="AL16" i="1"/>
  <c r="AP15" i="1"/>
  <c r="AP16" i="1"/>
  <c r="AN15" i="1"/>
  <c r="AN16" i="1"/>
  <c r="BA15" i="1"/>
  <c r="BA16" i="1"/>
  <c r="BC15" i="1"/>
  <c r="BC16" i="1"/>
  <c r="AQ15" i="1"/>
  <c r="AQ16" i="1"/>
  <c r="AS15" i="1"/>
  <c r="AS16" i="1"/>
  <c r="AU15" i="1"/>
  <c r="AU16" i="1"/>
  <c r="K19" i="1"/>
  <c r="AJ15" i="1" l="1"/>
  <c r="AJ16" i="1"/>
</calcChain>
</file>

<file path=xl/sharedStrings.xml><?xml version="1.0" encoding="utf-8"?>
<sst xmlns="http://schemas.openxmlformats.org/spreadsheetml/2006/main" count="39" uniqueCount="27">
  <si>
    <t>Residential</t>
  </si>
  <si>
    <t>Commercial</t>
  </si>
  <si>
    <t>Industrial</t>
  </si>
  <si>
    <t xml:space="preserve">Colorado </t>
  </si>
  <si>
    <t>Electric Power - BAU</t>
  </si>
  <si>
    <t>Electric Power - EV</t>
  </si>
  <si>
    <t>Transportation - BAU</t>
  </si>
  <si>
    <t>Transportation - EV</t>
  </si>
  <si>
    <t>https://www.colorado.gov/pacific/sites/default/files/2016%20Annual%20Report.pdf</t>
  </si>
  <si>
    <t>BAU Total</t>
  </si>
  <si>
    <t>Total BAU</t>
  </si>
  <si>
    <t>Total EV</t>
  </si>
  <si>
    <t>Electric Power - WISdom Cleaner</t>
  </si>
  <si>
    <t>Total WISdom Cleaner</t>
  </si>
  <si>
    <t>https://www.colorado.gov/pacific/sites/default/files/AP-COGHGInventory2014Update.pdf</t>
  </si>
  <si>
    <t>Cleaner Grid</t>
  </si>
  <si>
    <t>Cleaner Grid Total</t>
  </si>
  <si>
    <t>BAU Grid</t>
  </si>
  <si>
    <t>EV Grid</t>
  </si>
  <si>
    <t>Cleaner + EV Grid Total</t>
  </si>
  <si>
    <t>Total Emissions</t>
  </si>
  <si>
    <t xml:space="preserve">Transportation </t>
  </si>
  <si>
    <t>Electric Power</t>
  </si>
  <si>
    <t xml:space="preserve">Electric Power </t>
  </si>
  <si>
    <t>Transportation</t>
  </si>
  <si>
    <t xml:space="preserve">Cleaner + EV Grid </t>
  </si>
  <si>
    <t>BAU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</si>
</sst>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3" fillId="0" borderId="0" xfId="0" applyNumberFormat="1" applyFon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3" fillId="0" borderId="0" xfId="0" applyFont="1"/>
    <xf numFmtId="1" fontId="0" fillId="0" borderId="0" xfId="0" applyNumberFormat="1"/>
    <xf numFmtId="2" fontId="0" fillId="0" borderId="0" xfId="0" applyNumberFormat="1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13089"/>
      <color rgb="FFE31013"/>
      <color rgb="FF3D3D3C"/>
      <color rgb="FF87A52D"/>
      <color rgb="FF3AADE3"/>
      <color rgb="FF807680"/>
      <color rgb="FFFBE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/>
              <a:t>Cleaner Grid Scenario CO</a:t>
            </a:r>
            <a:r>
              <a:rPr lang="en-US" baseline="-25000"/>
              <a:t>2 </a:t>
            </a:r>
            <a:r>
              <a:rPr lang="en-US" baseline="0"/>
              <a:t>Emissions 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Sheet1!$I$14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713089"/>
            </a:solidFill>
            <a:ln>
              <a:noFill/>
            </a:ln>
            <a:effectLst/>
          </c:spPr>
          <c:cat>
            <c:numRef>
              <c:f>Sheet1!$J$13:$AF$13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Sheet1!$J$14:$AF$14</c:f>
              <c:numCache>
                <c:formatCode>0.00</c:formatCode>
                <c:ptCount val="23"/>
                <c:pt idx="0">
                  <c:v>7.5346377345934847</c:v>
                </c:pt>
                <c:pt idx="1">
                  <c:v>7.6973188672967421</c:v>
                </c:pt>
                <c:pt idx="2">
                  <c:v>7.86</c:v>
                </c:pt>
                <c:pt idx="3">
                  <c:v>7.8960000000000008</c:v>
                </c:pt>
                <c:pt idx="4">
                  <c:v>7.9320000000000004</c:v>
                </c:pt>
                <c:pt idx="5">
                  <c:v>7.968</c:v>
                </c:pt>
                <c:pt idx="6">
                  <c:v>8.0040000000000013</c:v>
                </c:pt>
                <c:pt idx="7">
                  <c:v>8.0400000000000009</c:v>
                </c:pt>
                <c:pt idx="8">
                  <c:v>8.0760000000000005</c:v>
                </c:pt>
                <c:pt idx="9">
                  <c:v>8.1120000000000001</c:v>
                </c:pt>
                <c:pt idx="10">
                  <c:v>8.1479999999999997</c:v>
                </c:pt>
                <c:pt idx="11">
                  <c:v>8.1840000000000011</c:v>
                </c:pt>
                <c:pt idx="12">
                  <c:v>8.2200000000000006</c:v>
                </c:pt>
                <c:pt idx="13">
                  <c:v>8.1850000000000005</c:v>
                </c:pt>
                <c:pt idx="14">
                  <c:v>8.15</c:v>
                </c:pt>
                <c:pt idx="15">
                  <c:v>8.1150000000000002</c:v>
                </c:pt>
                <c:pt idx="16">
                  <c:v>8.08</c:v>
                </c:pt>
                <c:pt idx="17">
                  <c:v>8.0449999999999999</c:v>
                </c:pt>
                <c:pt idx="18">
                  <c:v>8.01</c:v>
                </c:pt>
                <c:pt idx="19">
                  <c:v>7.9750000000000005</c:v>
                </c:pt>
                <c:pt idx="20">
                  <c:v>7.94</c:v>
                </c:pt>
                <c:pt idx="21">
                  <c:v>7.9050000000000002</c:v>
                </c:pt>
                <c:pt idx="22">
                  <c:v>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A-6A4B-9971-AE5184740C01}"/>
            </c:ext>
          </c:extLst>
        </c:ser>
        <c:ser>
          <c:idx val="1"/>
          <c:order val="1"/>
          <c:tx>
            <c:strRef>
              <c:f>Sheet1!$I$15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E31013"/>
            </a:solidFill>
            <a:ln>
              <a:noFill/>
            </a:ln>
            <a:effectLst/>
          </c:spPr>
          <c:cat>
            <c:numRef>
              <c:f>Sheet1!$J$13:$AF$13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Sheet1!$J$15:$AF$15</c:f>
              <c:numCache>
                <c:formatCode>0.00</c:formatCode>
                <c:ptCount val="23"/>
                <c:pt idx="0">
                  <c:v>3.7930989020204895</c:v>
                </c:pt>
                <c:pt idx="1">
                  <c:v>4.1965494510102443</c:v>
                </c:pt>
                <c:pt idx="2">
                  <c:v>4.5999999999999996</c:v>
                </c:pt>
                <c:pt idx="3">
                  <c:v>4.6149999999999993</c:v>
                </c:pt>
                <c:pt idx="4">
                  <c:v>4.63</c:v>
                </c:pt>
                <c:pt idx="5">
                  <c:v>4.6449999999999996</c:v>
                </c:pt>
                <c:pt idx="6">
                  <c:v>4.66</c:v>
                </c:pt>
                <c:pt idx="7">
                  <c:v>4.6749999999999998</c:v>
                </c:pt>
                <c:pt idx="8">
                  <c:v>4.6899999999999995</c:v>
                </c:pt>
                <c:pt idx="9">
                  <c:v>4.7050000000000001</c:v>
                </c:pt>
                <c:pt idx="10">
                  <c:v>4.72</c:v>
                </c:pt>
                <c:pt idx="11">
                  <c:v>4.7350000000000003</c:v>
                </c:pt>
                <c:pt idx="12">
                  <c:v>4.75</c:v>
                </c:pt>
                <c:pt idx="13">
                  <c:v>4.7130000000000001</c:v>
                </c:pt>
                <c:pt idx="14">
                  <c:v>4.6760000000000002</c:v>
                </c:pt>
                <c:pt idx="15">
                  <c:v>4.6390000000000002</c:v>
                </c:pt>
                <c:pt idx="16">
                  <c:v>4.6020000000000003</c:v>
                </c:pt>
                <c:pt idx="17">
                  <c:v>4.5649999999999995</c:v>
                </c:pt>
                <c:pt idx="18">
                  <c:v>4.5279999999999996</c:v>
                </c:pt>
                <c:pt idx="19">
                  <c:v>4.4909999999999997</c:v>
                </c:pt>
                <c:pt idx="20">
                  <c:v>4.4539999999999997</c:v>
                </c:pt>
                <c:pt idx="21">
                  <c:v>4.4169999999999998</c:v>
                </c:pt>
                <c:pt idx="22">
                  <c:v>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A-6A4B-9971-AE5184740C01}"/>
            </c:ext>
          </c:extLst>
        </c:ser>
        <c:ser>
          <c:idx val="2"/>
          <c:order val="2"/>
          <c:tx>
            <c:strRef>
              <c:f>Sheet1!$I$16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3D3D3C"/>
            </a:solidFill>
            <a:ln>
              <a:noFill/>
            </a:ln>
            <a:effectLst/>
          </c:spPr>
          <c:cat>
            <c:numRef>
              <c:f>Sheet1!$J$13:$AF$13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Sheet1!$J$16:$AF$16</c:f>
              <c:numCache>
                <c:formatCode>0.00</c:formatCode>
                <c:ptCount val="23"/>
                <c:pt idx="0">
                  <c:v>14.212230578749224</c:v>
                </c:pt>
                <c:pt idx="1">
                  <c:v>14.241115289374612</c:v>
                </c:pt>
                <c:pt idx="2">
                  <c:v>14.27</c:v>
                </c:pt>
                <c:pt idx="3">
                  <c:v>14.452</c:v>
                </c:pt>
                <c:pt idx="4">
                  <c:v>14.634</c:v>
                </c:pt>
                <c:pt idx="5">
                  <c:v>14.815999999999999</c:v>
                </c:pt>
                <c:pt idx="6">
                  <c:v>14.997999999999999</c:v>
                </c:pt>
                <c:pt idx="7">
                  <c:v>15.18</c:v>
                </c:pt>
                <c:pt idx="8">
                  <c:v>15.362</c:v>
                </c:pt>
                <c:pt idx="9">
                  <c:v>15.544</c:v>
                </c:pt>
                <c:pt idx="10">
                  <c:v>15.725999999999999</c:v>
                </c:pt>
                <c:pt idx="11">
                  <c:v>15.907999999999999</c:v>
                </c:pt>
                <c:pt idx="12">
                  <c:v>16.09</c:v>
                </c:pt>
                <c:pt idx="13">
                  <c:v>15.967000000000001</c:v>
                </c:pt>
                <c:pt idx="14">
                  <c:v>15.843999999999999</c:v>
                </c:pt>
                <c:pt idx="15">
                  <c:v>15.721</c:v>
                </c:pt>
                <c:pt idx="16">
                  <c:v>15.597999999999999</c:v>
                </c:pt>
                <c:pt idx="17">
                  <c:v>15.475</c:v>
                </c:pt>
                <c:pt idx="18">
                  <c:v>15.352</c:v>
                </c:pt>
                <c:pt idx="19">
                  <c:v>15.228999999999999</c:v>
                </c:pt>
                <c:pt idx="20">
                  <c:v>15.106</c:v>
                </c:pt>
                <c:pt idx="21">
                  <c:v>14.982999999999999</c:v>
                </c:pt>
                <c:pt idx="22">
                  <c:v>14.86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0A-6A4B-9971-AE5184740C01}"/>
            </c:ext>
          </c:extLst>
        </c:ser>
        <c:ser>
          <c:idx val="3"/>
          <c:order val="3"/>
          <c:tx>
            <c:strRef>
              <c:f>Sheet1!$I$17</c:f>
              <c:strCache>
                <c:ptCount val="1"/>
                <c:pt idx="0">
                  <c:v>Transportation </c:v>
                </c:pt>
              </c:strCache>
            </c:strRef>
          </c:tx>
          <c:spPr>
            <a:solidFill>
              <a:srgbClr val="87A52D"/>
            </a:solidFill>
            <a:ln>
              <a:noFill/>
            </a:ln>
            <a:effectLst/>
          </c:spPr>
          <c:cat>
            <c:numRef>
              <c:f>Sheet1!$J$13:$AF$13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Sheet1!$J$17:$AF$17</c:f>
              <c:numCache>
                <c:formatCode>0.00</c:formatCode>
                <c:ptCount val="23"/>
                <c:pt idx="0">
                  <c:v>28.598700844717246</c:v>
                </c:pt>
                <c:pt idx="1">
                  <c:v>30.599350422358626</c:v>
                </c:pt>
                <c:pt idx="2">
                  <c:v>32.6</c:v>
                </c:pt>
                <c:pt idx="3">
                  <c:v>32.677</c:v>
                </c:pt>
                <c:pt idx="4">
                  <c:v>32.753999999999998</c:v>
                </c:pt>
                <c:pt idx="5">
                  <c:v>32.831000000000003</c:v>
                </c:pt>
                <c:pt idx="6">
                  <c:v>32.908000000000001</c:v>
                </c:pt>
                <c:pt idx="7">
                  <c:v>32.984999999999999</c:v>
                </c:pt>
                <c:pt idx="8">
                  <c:v>33.061999999999998</c:v>
                </c:pt>
                <c:pt idx="9">
                  <c:v>33.138999999999996</c:v>
                </c:pt>
                <c:pt idx="10">
                  <c:v>33.216000000000001</c:v>
                </c:pt>
                <c:pt idx="11">
                  <c:v>33.292999999999999</c:v>
                </c:pt>
                <c:pt idx="12">
                  <c:v>33.369999999999997</c:v>
                </c:pt>
                <c:pt idx="13">
                  <c:v>33.184999999999995</c:v>
                </c:pt>
                <c:pt idx="14">
                  <c:v>33</c:v>
                </c:pt>
                <c:pt idx="15">
                  <c:v>32.814999999999998</c:v>
                </c:pt>
                <c:pt idx="16">
                  <c:v>32.629999999999995</c:v>
                </c:pt>
                <c:pt idx="17">
                  <c:v>32.445</c:v>
                </c:pt>
                <c:pt idx="18">
                  <c:v>32.26</c:v>
                </c:pt>
                <c:pt idx="19">
                  <c:v>32.074999999999996</c:v>
                </c:pt>
                <c:pt idx="20">
                  <c:v>31.89</c:v>
                </c:pt>
                <c:pt idx="21">
                  <c:v>31.704999999999998</c:v>
                </c:pt>
                <c:pt idx="22">
                  <c:v>31.52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0A-6A4B-9971-AE5184740C01}"/>
            </c:ext>
          </c:extLst>
        </c:ser>
        <c:ser>
          <c:idx val="4"/>
          <c:order val="4"/>
          <c:tx>
            <c:strRef>
              <c:f>Sheet1!$I$18</c:f>
              <c:strCache>
                <c:ptCount val="1"/>
                <c:pt idx="0">
                  <c:v>Electric Power</c:v>
                </c:pt>
              </c:strCache>
            </c:strRef>
          </c:tx>
          <c:spPr>
            <a:solidFill>
              <a:srgbClr val="3AADE3"/>
            </a:solidFill>
            <a:ln>
              <a:noFill/>
            </a:ln>
            <a:effectLst/>
          </c:spPr>
          <c:cat>
            <c:numRef>
              <c:f>Sheet1!$J$13:$AF$13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Sheet1!$J$18:$AF$18</c:f>
              <c:numCache>
                <c:formatCode>0.00</c:formatCode>
                <c:ptCount val="23"/>
                <c:pt idx="0">
                  <c:v>34.44</c:v>
                </c:pt>
                <c:pt idx="1">
                  <c:v>34.119999999999997</c:v>
                </c:pt>
                <c:pt idx="2">
                  <c:v>33.799999999999997</c:v>
                </c:pt>
                <c:pt idx="3">
                  <c:v>32.512</c:v>
                </c:pt>
                <c:pt idx="4">
                  <c:v>31.223999999999997</c:v>
                </c:pt>
                <c:pt idx="5">
                  <c:v>29.936</c:v>
                </c:pt>
                <c:pt idx="6">
                  <c:v>28.648</c:v>
                </c:pt>
                <c:pt idx="7">
                  <c:v>27.36</c:v>
                </c:pt>
                <c:pt idx="8">
                  <c:v>26.071999999999999</c:v>
                </c:pt>
                <c:pt idx="9">
                  <c:v>24.783999999999999</c:v>
                </c:pt>
                <c:pt idx="10">
                  <c:v>23.496000000000002</c:v>
                </c:pt>
                <c:pt idx="11">
                  <c:v>22.207999999999998</c:v>
                </c:pt>
                <c:pt idx="12">
                  <c:v>20.92</c:v>
                </c:pt>
                <c:pt idx="13">
                  <c:v>20.377000000000002</c:v>
                </c:pt>
                <c:pt idx="14">
                  <c:v>19.834000000000003</c:v>
                </c:pt>
                <c:pt idx="15">
                  <c:v>19.291</c:v>
                </c:pt>
                <c:pt idx="16">
                  <c:v>18.748000000000001</c:v>
                </c:pt>
                <c:pt idx="17">
                  <c:v>18.205000000000002</c:v>
                </c:pt>
                <c:pt idx="18">
                  <c:v>17.661999999999999</c:v>
                </c:pt>
                <c:pt idx="19">
                  <c:v>17.119</c:v>
                </c:pt>
                <c:pt idx="20">
                  <c:v>16.576000000000001</c:v>
                </c:pt>
                <c:pt idx="21">
                  <c:v>16.033000000000001</c:v>
                </c:pt>
                <c:pt idx="22">
                  <c:v>15.49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0A-6A4B-9971-AE518474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17167"/>
        <c:axId val="753489055"/>
      </c:areaChart>
      <c:catAx>
        <c:axId val="74761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53489055"/>
        <c:crosses val="autoZero"/>
        <c:auto val="1"/>
        <c:lblAlgn val="ctr"/>
        <c:lblOffset val="100"/>
        <c:noMultiLvlLbl val="0"/>
      </c:catAx>
      <c:valAx>
        <c:axId val="753489055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CO</a:t>
                </a:r>
                <a:r>
                  <a:rPr lang="en-US" baseline="-25000"/>
                  <a:t>2</a:t>
                </a:r>
                <a:r>
                  <a:rPr lang="en-US"/>
                  <a:t> Emissions mmT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47617167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5.627705627705628E-2"/>
          <c:y val="0.9507031933508312"/>
          <c:w val="0.94212462078603809"/>
          <c:h val="4.4047614152669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>
              <a:lumMod val="95000"/>
              <a:lumOff val="5000"/>
            </a:schemeClr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2160" b="0" i="0" baseline="0">
                <a:effectLst/>
              </a:rPr>
              <a:t>BAU Scenario CO</a:t>
            </a:r>
            <a:r>
              <a:rPr lang="en-US" sz="2160" b="0" i="0" baseline="-25000">
                <a:effectLst/>
              </a:rPr>
              <a:t>2 </a:t>
            </a:r>
            <a:r>
              <a:rPr lang="en-US" sz="2160" b="0" i="0" baseline="0">
                <a:effectLst/>
              </a:rPr>
              <a:t>Emissions  </a:t>
            </a:r>
            <a:endParaRPr lang="en-US" sz="216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31158865558471"/>
          <c:y val="8.6219652230971125E-2"/>
          <c:w val="0.85427174467774858"/>
          <c:h val="0.73540668744531934"/>
        </c:manualLayout>
      </c:layout>
      <c:areaChart>
        <c:grouping val="stacked"/>
        <c:varyColors val="0"/>
        <c:ser>
          <c:idx val="0"/>
          <c:order val="0"/>
          <c:tx>
            <c:strRef>
              <c:f>Sheet1!$I$22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713089"/>
            </a:solidFill>
            <a:ln>
              <a:noFill/>
            </a:ln>
            <a:effectLst/>
          </c:spPr>
          <c:cat>
            <c:numRef>
              <c:f>Sheet1!$J$21:$AF$21</c:f>
              <c:numCache>
                <c:formatCode>0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Sheet1!$J$22:$AF$22</c:f>
              <c:numCache>
                <c:formatCode>0.00</c:formatCode>
                <c:ptCount val="23"/>
                <c:pt idx="0">
                  <c:v>7.5346377345934847</c:v>
                </c:pt>
                <c:pt idx="1">
                  <c:v>7.6973188672967421</c:v>
                </c:pt>
                <c:pt idx="2">
                  <c:v>7.86</c:v>
                </c:pt>
                <c:pt idx="3">
                  <c:v>7.8960000000000008</c:v>
                </c:pt>
                <c:pt idx="4">
                  <c:v>7.9320000000000004</c:v>
                </c:pt>
                <c:pt idx="5">
                  <c:v>7.968</c:v>
                </c:pt>
                <c:pt idx="6">
                  <c:v>8.0040000000000013</c:v>
                </c:pt>
                <c:pt idx="7">
                  <c:v>8.0400000000000009</c:v>
                </c:pt>
                <c:pt idx="8">
                  <c:v>8.0760000000000005</c:v>
                </c:pt>
                <c:pt idx="9">
                  <c:v>8.1120000000000001</c:v>
                </c:pt>
                <c:pt idx="10">
                  <c:v>8.1479999999999997</c:v>
                </c:pt>
                <c:pt idx="11">
                  <c:v>8.1840000000000011</c:v>
                </c:pt>
                <c:pt idx="12">
                  <c:v>8.2200000000000006</c:v>
                </c:pt>
                <c:pt idx="13">
                  <c:v>8.1850000000000005</c:v>
                </c:pt>
                <c:pt idx="14">
                  <c:v>8.15</c:v>
                </c:pt>
                <c:pt idx="15">
                  <c:v>8.1150000000000002</c:v>
                </c:pt>
                <c:pt idx="16">
                  <c:v>8.08</c:v>
                </c:pt>
                <c:pt idx="17">
                  <c:v>8.0449999999999999</c:v>
                </c:pt>
                <c:pt idx="18">
                  <c:v>8.01</c:v>
                </c:pt>
                <c:pt idx="19">
                  <c:v>7.9750000000000005</c:v>
                </c:pt>
                <c:pt idx="20">
                  <c:v>7.94</c:v>
                </c:pt>
                <c:pt idx="21">
                  <c:v>7.9050000000000002</c:v>
                </c:pt>
                <c:pt idx="22">
                  <c:v>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0-D94A-8F57-FDAD4D26BE5F}"/>
            </c:ext>
          </c:extLst>
        </c:ser>
        <c:ser>
          <c:idx val="1"/>
          <c:order val="1"/>
          <c:tx>
            <c:strRef>
              <c:f>Sheet1!$I$23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E31013"/>
            </a:solidFill>
            <a:ln>
              <a:noFill/>
            </a:ln>
            <a:effectLst/>
          </c:spPr>
          <c:cat>
            <c:numRef>
              <c:f>Sheet1!$J$21:$AF$21</c:f>
              <c:numCache>
                <c:formatCode>0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Sheet1!$J$23:$AF$23</c:f>
              <c:numCache>
                <c:formatCode>0.00</c:formatCode>
                <c:ptCount val="23"/>
                <c:pt idx="0">
                  <c:v>3.7930989020204895</c:v>
                </c:pt>
                <c:pt idx="1">
                  <c:v>4.1965494510102443</c:v>
                </c:pt>
                <c:pt idx="2">
                  <c:v>4.5999999999999996</c:v>
                </c:pt>
                <c:pt idx="3">
                  <c:v>4.6149999999999993</c:v>
                </c:pt>
                <c:pt idx="4">
                  <c:v>4.63</c:v>
                </c:pt>
                <c:pt idx="5">
                  <c:v>4.6449999999999996</c:v>
                </c:pt>
                <c:pt idx="6">
                  <c:v>4.66</c:v>
                </c:pt>
                <c:pt idx="7">
                  <c:v>4.6749999999999998</c:v>
                </c:pt>
                <c:pt idx="8">
                  <c:v>4.6899999999999995</c:v>
                </c:pt>
                <c:pt idx="9">
                  <c:v>4.7050000000000001</c:v>
                </c:pt>
                <c:pt idx="10">
                  <c:v>4.72</c:v>
                </c:pt>
                <c:pt idx="11">
                  <c:v>4.7350000000000003</c:v>
                </c:pt>
                <c:pt idx="12">
                  <c:v>4.75</c:v>
                </c:pt>
                <c:pt idx="13">
                  <c:v>4.7130000000000001</c:v>
                </c:pt>
                <c:pt idx="14">
                  <c:v>4.6760000000000002</c:v>
                </c:pt>
                <c:pt idx="15">
                  <c:v>4.6390000000000002</c:v>
                </c:pt>
                <c:pt idx="16">
                  <c:v>4.6020000000000003</c:v>
                </c:pt>
                <c:pt idx="17">
                  <c:v>4.5649999999999995</c:v>
                </c:pt>
                <c:pt idx="18">
                  <c:v>4.5279999999999996</c:v>
                </c:pt>
                <c:pt idx="19">
                  <c:v>4.4909999999999997</c:v>
                </c:pt>
                <c:pt idx="20">
                  <c:v>4.4539999999999997</c:v>
                </c:pt>
                <c:pt idx="21">
                  <c:v>4.4169999999999998</c:v>
                </c:pt>
                <c:pt idx="22">
                  <c:v>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0-D94A-8F57-FDAD4D26BE5F}"/>
            </c:ext>
          </c:extLst>
        </c:ser>
        <c:ser>
          <c:idx val="2"/>
          <c:order val="2"/>
          <c:tx>
            <c:strRef>
              <c:f>Sheet1!$I$24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3D3D3C"/>
            </a:solidFill>
            <a:ln>
              <a:noFill/>
            </a:ln>
            <a:effectLst/>
          </c:spPr>
          <c:cat>
            <c:numRef>
              <c:f>Sheet1!$J$21:$AF$21</c:f>
              <c:numCache>
                <c:formatCode>0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Sheet1!$J$24:$AF$24</c:f>
              <c:numCache>
                <c:formatCode>0.00</c:formatCode>
                <c:ptCount val="23"/>
                <c:pt idx="0">
                  <c:v>14.212230578749224</c:v>
                </c:pt>
                <c:pt idx="1">
                  <c:v>14.241115289374612</c:v>
                </c:pt>
                <c:pt idx="2">
                  <c:v>14.27</c:v>
                </c:pt>
                <c:pt idx="3">
                  <c:v>14.452</c:v>
                </c:pt>
                <c:pt idx="4">
                  <c:v>14.634</c:v>
                </c:pt>
                <c:pt idx="5">
                  <c:v>14.815999999999999</c:v>
                </c:pt>
                <c:pt idx="6">
                  <c:v>14.997999999999999</c:v>
                </c:pt>
                <c:pt idx="7">
                  <c:v>15.18</c:v>
                </c:pt>
                <c:pt idx="8">
                  <c:v>15.362</c:v>
                </c:pt>
                <c:pt idx="9">
                  <c:v>15.544</c:v>
                </c:pt>
                <c:pt idx="10">
                  <c:v>15.725999999999999</c:v>
                </c:pt>
                <c:pt idx="11">
                  <c:v>15.907999999999999</c:v>
                </c:pt>
                <c:pt idx="12">
                  <c:v>16.09</c:v>
                </c:pt>
                <c:pt idx="13">
                  <c:v>15.967000000000001</c:v>
                </c:pt>
                <c:pt idx="14">
                  <c:v>15.843999999999999</c:v>
                </c:pt>
                <c:pt idx="15">
                  <c:v>15.721</c:v>
                </c:pt>
                <c:pt idx="16">
                  <c:v>15.597999999999999</c:v>
                </c:pt>
                <c:pt idx="17">
                  <c:v>15.475</c:v>
                </c:pt>
                <c:pt idx="18">
                  <c:v>15.352</c:v>
                </c:pt>
                <c:pt idx="19">
                  <c:v>15.228999999999999</c:v>
                </c:pt>
                <c:pt idx="20">
                  <c:v>15.106</c:v>
                </c:pt>
                <c:pt idx="21">
                  <c:v>14.982999999999999</c:v>
                </c:pt>
                <c:pt idx="22">
                  <c:v>14.86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0-D94A-8F57-FDAD4D26BE5F}"/>
            </c:ext>
          </c:extLst>
        </c:ser>
        <c:ser>
          <c:idx val="3"/>
          <c:order val="3"/>
          <c:tx>
            <c:strRef>
              <c:f>Sheet1!$I$25</c:f>
              <c:strCache>
                <c:ptCount val="1"/>
                <c:pt idx="0">
                  <c:v>Transportation </c:v>
                </c:pt>
              </c:strCache>
            </c:strRef>
          </c:tx>
          <c:spPr>
            <a:solidFill>
              <a:srgbClr val="87A52D"/>
            </a:solidFill>
            <a:ln>
              <a:noFill/>
            </a:ln>
            <a:effectLst/>
          </c:spPr>
          <c:cat>
            <c:numRef>
              <c:f>Sheet1!$J$21:$AF$21</c:f>
              <c:numCache>
                <c:formatCode>0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Sheet1!$J$25:$AF$25</c:f>
              <c:numCache>
                <c:formatCode>0.00</c:formatCode>
                <c:ptCount val="23"/>
                <c:pt idx="0">
                  <c:v>28.598700844717246</c:v>
                </c:pt>
                <c:pt idx="1">
                  <c:v>30.599350422358626</c:v>
                </c:pt>
                <c:pt idx="2">
                  <c:v>32.6</c:v>
                </c:pt>
                <c:pt idx="3">
                  <c:v>32.677</c:v>
                </c:pt>
                <c:pt idx="4">
                  <c:v>32.753999999999998</c:v>
                </c:pt>
                <c:pt idx="5">
                  <c:v>32.831000000000003</c:v>
                </c:pt>
                <c:pt idx="6">
                  <c:v>32.908000000000001</c:v>
                </c:pt>
                <c:pt idx="7">
                  <c:v>32.984999999999999</c:v>
                </c:pt>
                <c:pt idx="8">
                  <c:v>33.061999999999998</c:v>
                </c:pt>
                <c:pt idx="9">
                  <c:v>33.138999999999996</c:v>
                </c:pt>
                <c:pt idx="10">
                  <c:v>33.216000000000001</c:v>
                </c:pt>
                <c:pt idx="11">
                  <c:v>33.292999999999999</c:v>
                </c:pt>
                <c:pt idx="12">
                  <c:v>33.369999999999997</c:v>
                </c:pt>
                <c:pt idx="13">
                  <c:v>33.184999999999995</c:v>
                </c:pt>
                <c:pt idx="14">
                  <c:v>33</c:v>
                </c:pt>
                <c:pt idx="15">
                  <c:v>32.814999999999998</c:v>
                </c:pt>
                <c:pt idx="16">
                  <c:v>32.629999999999995</c:v>
                </c:pt>
                <c:pt idx="17">
                  <c:v>32.445</c:v>
                </c:pt>
                <c:pt idx="18">
                  <c:v>32.26</c:v>
                </c:pt>
                <c:pt idx="19">
                  <c:v>32.074999999999996</c:v>
                </c:pt>
                <c:pt idx="20">
                  <c:v>31.89</c:v>
                </c:pt>
                <c:pt idx="21">
                  <c:v>31.704999999999998</c:v>
                </c:pt>
                <c:pt idx="22">
                  <c:v>31.52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D0-D94A-8F57-FDAD4D26BE5F}"/>
            </c:ext>
          </c:extLst>
        </c:ser>
        <c:ser>
          <c:idx val="4"/>
          <c:order val="4"/>
          <c:tx>
            <c:strRef>
              <c:f>Sheet1!$I$26</c:f>
              <c:strCache>
                <c:ptCount val="1"/>
                <c:pt idx="0">
                  <c:v>Electric Power </c:v>
                </c:pt>
              </c:strCache>
            </c:strRef>
          </c:tx>
          <c:spPr>
            <a:solidFill>
              <a:srgbClr val="3AADE3"/>
            </a:solidFill>
            <a:ln>
              <a:noFill/>
            </a:ln>
            <a:effectLst/>
          </c:spPr>
          <c:cat>
            <c:numRef>
              <c:f>Sheet1!$J$21:$AF$21</c:f>
              <c:numCache>
                <c:formatCode>0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Sheet1!$J$26:$AF$26</c:f>
              <c:numCache>
                <c:formatCode>0.00</c:formatCode>
                <c:ptCount val="23"/>
                <c:pt idx="0">
                  <c:v>34.44</c:v>
                </c:pt>
                <c:pt idx="1">
                  <c:v>35.744999999999997</c:v>
                </c:pt>
                <c:pt idx="2">
                  <c:v>37.049999999999997</c:v>
                </c:pt>
                <c:pt idx="3">
                  <c:v>37.08</c:v>
                </c:pt>
                <c:pt idx="4">
                  <c:v>37.11</c:v>
                </c:pt>
                <c:pt idx="5">
                  <c:v>37.14</c:v>
                </c:pt>
                <c:pt idx="6">
                  <c:v>37.17</c:v>
                </c:pt>
                <c:pt idx="7">
                  <c:v>37.200000000000003</c:v>
                </c:pt>
                <c:pt idx="8">
                  <c:v>37.229999999999997</c:v>
                </c:pt>
                <c:pt idx="9">
                  <c:v>37.26</c:v>
                </c:pt>
                <c:pt idx="10">
                  <c:v>37.29</c:v>
                </c:pt>
                <c:pt idx="11">
                  <c:v>37.32</c:v>
                </c:pt>
                <c:pt idx="12">
                  <c:v>37.35</c:v>
                </c:pt>
                <c:pt idx="13">
                  <c:v>37.207000000000001</c:v>
                </c:pt>
                <c:pt idx="14">
                  <c:v>37.064</c:v>
                </c:pt>
                <c:pt idx="15">
                  <c:v>36.920999999999999</c:v>
                </c:pt>
                <c:pt idx="16">
                  <c:v>36.777999999999999</c:v>
                </c:pt>
                <c:pt idx="17">
                  <c:v>36.635000000000005</c:v>
                </c:pt>
                <c:pt idx="18">
                  <c:v>36.492000000000004</c:v>
                </c:pt>
                <c:pt idx="19">
                  <c:v>36.349000000000004</c:v>
                </c:pt>
                <c:pt idx="20">
                  <c:v>36.206000000000003</c:v>
                </c:pt>
                <c:pt idx="21">
                  <c:v>36.063000000000002</c:v>
                </c:pt>
                <c:pt idx="22">
                  <c:v>35.92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D0-D94A-8F57-FDAD4D26B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56783"/>
        <c:axId val="809137455"/>
      </c:areaChart>
      <c:catAx>
        <c:axId val="75475678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09137455"/>
        <c:crosses val="autoZero"/>
        <c:auto val="1"/>
        <c:lblAlgn val="ctr"/>
        <c:lblOffset val="100"/>
        <c:noMultiLvlLbl val="0"/>
      </c:catAx>
      <c:valAx>
        <c:axId val="809137455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800" b="0" i="0" u="none" strike="noStrike" baseline="0">
                    <a:effectLst/>
                  </a:rPr>
                  <a:t>CO</a:t>
                </a:r>
                <a:r>
                  <a:rPr lang="en-US" sz="1800" b="0" i="0" u="none" strike="noStrike" baseline="-25000">
                    <a:effectLst/>
                  </a:rPr>
                  <a:t>2</a:t>
                </a:r>
                <a:r>
                  <a:rPr lang="en-US"/>
                  <a:t> Emissions mmT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54756783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5819389763779503E-2"/>
          <c:y val="0.94052097003499557"/>
          <c:w val="0.88243529454651504"/>
          <c:h val="5.253458552055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>
              <a:lumMod val="95000"/>
              <a:lumOff val="5000"/>
            </a:schemeClr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2160" b="0" i="0" baseline="0">
                <a:effectLst/>
              </a:rPr>
              <a:t>EV Grid Scenario CO</a:t>
            </a:r>
            <a:r>
              <a:rPr lang="en-US" sz="2160" b="0" i="0" baseline="-25000">
                <a:effectLst/>
              </a:rPr>
              <a:t>2 </a:t>
            </a:r>
            <a:r>
              <a:rPr lang="en-US" sz="2160" b="0" i="0" baseline="0">
                <a:effectLst/>
              </a:rPr>
              <a:t>Emissions  </a:t>
            </a:r>
            <a:endParaRPr lang="en-US" sz="216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Sheet1!$I$30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713089"/>
            </a:solidFill>
            <a:ln>
              <a:noFill/>
            </a:ln>
            <a:effectLst/>
          </c:spPr>
          <c:cat>
            <c:numRef>
              <c:f>Sheet1!$J$29:$AF$29</c:f>
              <c:numCache>
                <c:formatCode>0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Sheet1!$J$30:$AF$30</c:f>
              <c:numCache>
                <c:formatCode>0.00</c:formatCode>
                <c:ptCount val="23"/>
                <c:pt idx="0">
                  <c:v>7.5346377345934847</c:v>
                </c:pt>
                <c:pt idx="1">
                  <c:v>7.6973188672967421</c:v>
                </c:pt>
                <c:pt idx="2">
                  <c:v>7.86</c:v>
                </c:pt>
                <c:pt idx="3">
                  <c:v>7.8960000000000008</c:v>
                </c:pt>
                <c:pt idx="4">
                  <c:v>7.9320000000000004</c:v>
                </c:pt>
                <c:pt idx="5">
                  <c:v>7.968</c:v>
                </c:pt>
                <c:pt idx="6">
                  <c:v>8.0040000000000013</c:v>
                </c:pt>
                <c:pt idx="7">
                  <c:v>8.0400000000000009</c:v>
                </c:pt>
                <c:pt idx="8">
                  <c:v>8.0760000000000005</c:v>
                </c:pt>
                <c:pt idx="9">
                  <c:v>8.1120000000000001</c:v>
                </c:pt>
                <c:pt idx="10">
                  <c:v>8.1479999999999997</c:v>
                </c:pt>
                <c:pt idx="11">
                  <c:v>8.1840000000000011</c:v>
                </c:pt>
                <c:pt idx="12">
                  <c:v>8.2200000000000006</c:v>
                </c:pt>
                <c:pt idx="13">
                  <c:v>8.1850000000000005</c:v>
                </c:pt>
                <c:pt idx="14">
                  <c:v>8.15</c:v>
                </c:pt>
                <c:pt idx="15">
                  <c:v>8.1150000000000002</c:v>
                </c:pt>
                <c:pt idx="16">
                  <c:v>8.08</c:v>
                </c:pt>
                <c:pt idx="17">
                  <c:v>8.0449999999999999</c:v>
                </c:pt>
                <c:pt idx="18">
                  <c:v>8.01</c:v>
                </c:pt>
                <c:pt idx="19">
                  <c:v>7.9750000000000005</c:v>
                </c:pt>
                <c:pt idx="20">
                  <c:v>7.94</c:v>
                </c:pt>
                <c:pt idx="21">
                  <c:v>7.9050000000000002</c:v>
                </c:pt>
                <c:pt idx="22">
                  <c:v>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E-9A4E-8550-DA7C46763608}"/>
            </c:ext>
          </c:extLst>
        </c:ser>
        <c:ser>
          <c:idx val="1"/>
          <c:order val="1"/>
          <c:tx>
            <c:strRef>
              <c:f>Sheet1!$I$31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E31013"/>
            </a:solidFill>
            <a:ln>
              <a:noFill/>
            </a:ln>
            <a:effectLst/>
          </c:spPr>
          <c:cat>
            <c:numRef>
              <c:f>Sheet1!$J$29:$AF$29</c:f>
              <c:numCache>
                <c:formatCode>0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Sheet1!$J$31:$AF$31</c:f>
              <c:numCache>
                <c:formatCode>0.00</c:formatCode>
                <c:ptCount val="23"/>
                <c:pt idx="0">
                  <c:v>3.7930989020204895</c:v>
                </c:pt>
                <c:pt idx="1">
                  <c:v>4.1965494510102443</c:v>
                </c:pt>
                <c:pt idx="2">
                  <c:v>4.5999999999999996</c:v>
                </c:pt>
                <c:pt idx="3">
                  <c:v>4.6149999999999993</c:v>
                </c:pt>
                <c:pt idx="4">
                  <c:v>4.63</c:v>
                </c:pt>
                <c:pt idx="5">
                  <c:v>4.6449999999999996</c:v>
                </c:pt>
                <c:pt idx="6">
                  <c:v>4.66</c:v>
                </c:pt>
                <c:pt idx="7">
                  <c:v>4.6749999999999998</c:v>
                </c:pt>
                <c:pt idx="8">
                  <c:v>4.6899999999999995</c:v>
                </c:pt>
                <c:pt idx="9">
                  <c:v>4.7050000000000001</c:v>
                </c:pt>
                <c:pt idx="10">
                  <c:v>4.72</c:v>
                </c:pt>
                <c:pt idx="11">
                  <c:v>4.7350000000000003</c:v>
                </c:pt>
                <c:pt idx="12">
                  <c:v>4.75</c:v>
                </c:pt>
                <c:pt idx="13">
                  <c:v>4.7130000000000001</c:v>
                </c:pt>
                <c:pt idx="14">
                  <c:v>4.6760000000000002</c:v>
                </c:pt>
                <c:pt idx="15">
                  <c:v>4.6390000000000002</c:v>
                </c:pt>
                <c:pt idx="16">
                  <c:v>4.6020000000000003</c:v>
                </c:pt>
                <c:pt idx="17">
                  <c:v>4.5649999999999995</c:v>
                </c:pt>
                <c:pt idx="18">
                  <c:v>4.5279999999999996</c:v>
                </c:pt>
                <c:pt idx="19">
                  <c:v>4.4909999999999997</c:v>
                </c:pt>
                <c:pt idx="20">
                  <c:v>4.4539999999999997</c:v>
                </c:pt>
                <c:pt idx="21">
                  <c:v>4.4169999999999998</c:v>
                </c:pt>
                <c:pt idx="22">
                  <c:v>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E-9A4E-8550-DA7C46763608}"/>
            </c:ext>
          </c:extLst>
        </c:ser>
        <c:ser>
          <c:idx val="2"/>
          <c:order val="2"/>
          <c:tx>
            <c:strRef>
              <c:f>Sheet1!$I$32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3D3D3C"/>
            </a:solidFill>
            <a:ln>
              <a:noFill/>
            </a:ln>
            <a:effectLst/>
          </c:spPr>
          <c:cat>
            <c:numRef>
              <c:f>Sheet1!$J$29:$AF$29</c:f>
              <c:numCache>
                <c:formatCode>0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Sheet1!$J$32:$AF$32</c:f>
              <c:numCache>
                <c:formatCode>0.00</c:formatCode>
                <c:ptCount val="23"/>
                <c:pt idx="0">
                  <c:v>14.212230578749224</c:v>
                </c:pt>
                <c:pt idx="1">
                  <c:v>14.241115289374612</c:v>
                </c:pt>
                <c:pt idx="2">
                  <c:v>14.27</c:v>
                </c:pt>
                <c:pt idx="3">
                  <c:v>14.452</c:v>
                </c:pt>
                <c:pt idx="4">
                  <c:v>14.634</c:v>
                </c:pt>
                <c:pt idx="5">
                  <c:v>14.815999999999999</c:v>
                </c:pt>
                <c:pt idx="6">
                  <c:v>14.997999999999999</c:v>
                </c:pt>
                <c:pt idx="7">
                  <c:v>15.18</c:v>
                </c:pt>
                <c:pt idx="8">
                  <c:v>15.362</c:v>
                </c:pt>
                <c:pt idx="9">
                  <c:v>15.544</c:v>
                </c:pt>
                <c:pt idx="10">
                  <c:v>15.725999999999999</c:v>
                </c:pt>
                <c:pt idx="11">
                  <c:v>15.907999999999999</c:v>
                </c:pt>
                <c:pt idx="12">
                  <c:v>16.09</c:v>
                </c:pt>
                <c:pt idx="13">
                  <c:v>15.967000000000001</c:v>
                </c:pt>
                <c:pt idx="14">
                  <c:v>15.843999999999999</c:v>
                </c:pt>
                <c:pt idx="15">
                  <c:v>15.721</c:v>
                </c:pt>
                <c:pt idx="16">
                  <c:v>15.597999999999999</c:v>
                </c:pt>
                <c:pt idx="17">
                  <c:v>15.475</c:v>
                </c:pt>
                <c:pt idx="18">
                  <c:v>15.352</c:v>
                </c:pt>
                <c:pt idx="19">
                  <c:v>15.228999999999999</c:v>
                </c:pt>
                <c:pt idx="20">
                  <c:v>15.106</c:v>
                </c:pt>
                <c:pt idx="21">
                  <c:v>14.982999999999999</c:v>
                </c:pt>
                <c:pt idx="22">
                  <c:v>14.86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2E-9A4E-8550-DA7C46763608}"/>
            </c:ext>
          </c:extLst>
        </c:ser>
        <c:ser>
          <c:idx val="3"/>
          <c:order val="3"/>
          <c:tx>
            <c:strRef>
              <c:f>Sheet1!$I$33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87A52D"/>
            </a:solidFill>
            <a:ln>
              <a:noFill/>
            </a:ln>
            <a:effectLst/>
          </c:spPr>
          <c:cat>
            <c:numRef>
              <c:f>Sheet1!$J$29:$AF$29</c:f>
              <c:numCache>
                <c:formatCode>0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Sheet1!$J$33:$AF$33</c:f>
              <c:numCache>
                <c:formatCode>0.00</c:formatCode>
                <c:ptCount val="23"/>
                <c:pt idx="0">
                  <c:v>28.598700844717246</c:v>
                </c:pt>
                <c:pt idx="1">
                  <c:v>29.704610822358624</c:v>
                </c:pt>
                <c:pt idx="2">
                  <c:v>30.810520800000003</c:v>
                </c:pt>
                <c:pt idx="3">
                  <c:v>29.617463232000002</c:v>
                </c:pt>
                <c:pt idx="4">
                  <c:v>28.424405664000002</c:v>
                </c:pt>
                <c:pt idx="5">
                  <c:v>27.231348096000001</c:v>
                </c:pt>
                <c:pt idx="6">
                  <c:v>26.038290528000005</c:v>
                </c:pt>
                <c:pt idx="7">
                  <c:v>24.845232960000004</c:v>
                </c:pt>
                <c:pt idx="8">
                  <c:v>23.652175392000004</c:v>
                </c:pt>
                <c:pt idx="9">
                  <c:v>22.459117824000003</c:v>
                </c:pt>
                <c:pt idx="10">
                  <c:v>21.266060256000003</c:v>
                </c:pt>
                <c:pt idx="11">
                  <c:v>20.073002688000003</c:v>
                </c:pt>
                <c:pt idx="12">
                  <c:v>18.879945120000002</c:v>
                </c:pt>
                <c:pt idx="13">
                  <c:v>17.568489232000001</c:v>
                </c:pt>
                <c:pt idx="14">
                  <c:v>16.257033344</c:v>
                </c:pt>
                <c:pt idx="15">
                  <c:v>14.945577456000001</c:v>
                </c:pt>
                <c:pt idx="16">
                  <c:v>13.634121568000001</c:v>
                </c:pt>
                <c:pt idx="17">
                  <c:v>12.32266568</c:v>
                </c:pt>
                <c:pt idx="18">
                  <c:v>11.011209791999999</c:v>
                </c:pt>
                <c:pt idx="19">
                  <c:v>9.6997539039999996</c:v>
                </c:pt>
                <c:pt idx="20">
                  <c:v>8.3882980159999985</c:v>
                </c:pt>
                <c:pt idx="21">
                  <c:v>7.0768421279999973</c:v>
                </c:pt>
                <c:pt idx="22">
                  <c:v>5.7653862399999989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2E-9A4E-8550-DA7C46763608}"/>
            </c:ext>
          </c:extLst>
        </c:ser>
        <c:ser>
          <c:idx val="4"/>
          <c:order val="4"/>
          <c:tx>
            <c:strRef>
              <c:f>Sheet1!$I$34</c:f>
              <c:strCache>
                <c:ptCount val="1"/>
                <c:pt idx="0">
                  <c:v>Electric Power </c:v>
                </c:pt>
              </c:strCache>
            </c:strRef>
          </c:tx>
          <c:spPr>
            <a:solidFill>
              <a:srgbClr val="3AADE3"/>
            </a:solidFill>
            <a:ln>
              <a:noFill/>
            </a:ln>
            <a:effectLst/>
          </c:spPr>
          <c:cat>
            <c:numRef>
              <c:f>Sheet1!$J$29:$AF$29</c:f>
              <c:numCache>
                <c:formatCode>0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Sheet1!$J$34:$AF$34</c:f>
              <c:numCache>
                <c:formatCode>0.00</c:formatCode>
                <c:ptCount val="23"/>
                <c:pt idx="0">
                  <c:v>34.44</c:v>
                </c:pt>
                <c:pt idx="1">
                  <c:v>35.17</c:v>
                </c:pt>
                <c:pt idx="2">
                  <c:v>35.9</c:v>
                </c:pt>
                <c:pt idx="3">
                  <c:v>34.420999999999999</c:v>
                </c:pt>
                <c:pt idx="4">
                  <c:v>32.942</c:v>
                </c:pt>
                <c:pt idx="5">
                  <c:v>31.463000000000001</c:v>
                </c:pt>
                <c:pt idx="6">
                  <c:v>29.983999999999998</c:v>
                </c:pt>
                <c:pt idx="7">
                  <c:v>28.504999999999999</c:v>
                </c:pt>
                <c:pt idx="8">
                  <c:v>27.026</c:v>
                </c:pt>
                <c:pt idx="9">
                  <c:v>25.546999999999997</c:v>
                </c:pt>
                <c:pt idx="10">
                  <c:v>24.067999999999998</c:v>
                </c:pt>
                <c:pt idx="11">
                  <c:v>22.588999999999999</c:v>
                </c:pt>
                <c:pt idx="12">
                  <c:v>21.11</c:v>
                </c:pt>
                <c:pt idx="13">
                  <c:v>20.867999999999999</c:v>
                </c:pt>
                <c:pt idx="14">
                  <c:v>20.626000000000001</c:v>
                </c:pt>
                <c:pt idx="15">
                  <c:v>20.384</c:v>
                </c:pt>
                <c:pt idx="16">
                  <c:v>20.141999999999999</c:v>
                </c:pt>
                <c:pt idx="17">
                  <c:v>19.899999999999999</c:v>
                </c:pt>
                <c:pt idx="18">
                  <c:v>19.658000000000001</c:v>
                </c:pt>
                <c:pt idx="19">
                  <c:v>19.416</c:v>
                </c:pt>
                <c:pt idx="20">
                  <c:v>19.173999999999999</c:v>
                </c:pt>
                <c:pt idx="21">
                  <c:v>18.932000000000002</c:v>
                </c:pt>
                <c:pt idx="22">
                  <c:v>18.690000000000001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2E-9A4E-8550-DA7C46763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210911"/>
        <c:axId val="805530271"/>
      </c:areaChart>
      <c:catAx>
        <c:axId val="810210911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05530271"/>
        <c:crosses val="autoZero"/>
        <c:auto val="1"/>
        <c:lblAlgn val="ctr"/>
        <c:lblOffset val="100"/>
        <c:noMultiLvlLbl val="0"/>
      </c:catAx>
      <c:valAx>
        <c:axId val="805530271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800" b="0" i="0" u="none" strike="noStrike" baseline="0">
                    <a:effectLst/>
                  </a:rPr>
                  <a:t>CO</a:t>
                </a:r>
                <a:r>
                  <a:rPr lang="en-US" sz="1800" b="0" i="0" u="none" strike="noStrike" baseline="-25000">
                    <a:effectLst/>
                  </a:rPr>
                  <a:t>2</a:t>
                </a:r>
                <a:r>
                  <a:rPr lang="en-US" sz="1800" b="0" i="0" u="none" strike="noStrike" baseline="0"/>
                  <a:t> </a:t>
                </a:r>
                <a:r>
                  <a:rPr lang="en-US"/>
                  <a:t>Emissions mmT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10210911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2160" b="0" i="0" baseline="0">
                <a:effectLst/>
              </a:rPr>
              <a:t>Total CO</a:t>
            </a:r>
            <a:r>
              <a:rPr lang="en-US" sz="2160" b="0" i="0" baseline="-25000">
                <a:effectLst/>
              </a:rPr>
              <a:t>2 </a:t>
            </a:r>
            <a:r>
              <a:rPr lang="en-US" sz="2160" b="0" i="0" baseline="0">
                <a:effectLst/>
              </a:rPr>
              <a:t>Emissions  </a:t>
            </a:r>
            <a:endParaRPr lang="en-US" sz="216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Sheet1!$AH$14</c:f>
              <c:strCache>
                <c:ptCount val="1"/>
                <c:pt idx="0">
                  <c:v>Cleaner + EV Grid </c:v>
                </c:pt>
              </c:strCache>
            </c:strRef>
          </c:tx>
          <c:spPr>
            <a:solidFill>
              <a:srgbClr val="87A52D"/>
            </a:solidFill>
            <a:ln>
              <a:noFill/>
            </a:ln>
            <a:effectLst/>
          </c:spPr>
          <c:cat>
            <c:numRef>
              <c:f>Sheet1!$AI$13:$BE$13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Sheet1!$AI$14:$BE$14</c:f>
              <c:numCache>
                <c:formatCode>General</c:formatCode>
                <c:ptCount val="23"/>
                <c:pt idx="0">
                  <c:v>88.578668060080446</c:v>
                </c:pt>
                <c:pt idx="1">
                  <c:v>91.009594430040224</c:v>
                </c:pt>
                <c:pt idx="2">
                  <c:v>93.440520800000002</c:v>
                </c:pt>
                <c:pt idx="3">
                  <c:v>91.001463231999992</c:v>
                </c:pt>
                <c:pt idx="4">
                  <c:v>88.562405664000011</c:v>
                </c:pt>
                <c:pt idx="5">
                  <c:v>86.123348096000001</c:v>
                </c:pt>
                <c:pt idx="6">
                  <c:v>83.684290528000005</c:v>
                </c:pt>
                <c:pt idx="7">
                  <c:v>81.245232959999996</c:v>
                </c:pt>
                <c:pt idx="8">
                  <c:v>78.806175392</c:v>
                </c:pt>
                <c:pt idx="9">
                  <c:v>76.367117824000005</c:v>
                </c:pt>
                <c:pt idx="10">
                  <c:v>73.928060255999995</c:v>
                </c:pt>
                <c:pt idx="11">
                  <c:v>71.489002687999999</c:v>
                </c:pt>
                <c:pt idx="12">
                  <c:v>69.049945120000004</c:v>
                </c:pt>
                <c:pt idx="13">
                  <c:v>67.301489231999994</c:v>
                </c:pt>
                <c:pt idx="14">
                  <c:v>65.553033343999999</c:v>
                </c:pt>
                <c:pt idx="15">
                  <c:v>63.804577456000004</c:v>
                </c:pt>
                <c:pt idx="16">
                  <c:v>62.056121567999995</c:v>
                </c:pt>
                <c:pt idx="17">
                  <c:v>60.307665679999999</c:v>
                </c:pt>
                <c:pt idx="18">
                  <c:v>58.559209792000004</c:v>
                </c:pt>
                <c:pt idx="19">
                  <c:v>56.810753903999995</c:v>
                </c:pt>
                <c:pt idx="20">
                  <c:v>55.062298016</c:v>
                </c:pt>
                <c:pt idx="21">
                  <c:v>53.313842127999997</c:v>
                </c:pt>
                <c:pt idx="22">
                  <c:v>51.565386239999995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2-DA4B-A83D-92FEDB61F2F2}"/>
            </c:ext>
          </c:extLst>
        </c:ser>
        <c:ser>
          <c:idx val="1"/>
          <c:order val="1"/>
          <c:tx>
            <c:strRef>
              <c:f>Sheet1!$AH$15</c:f>
              <c:strCache>
                <c:ptCount val="1"/>
                <c:pt idx="0">
                  <c:v>Cleaner Grid</c:v>
                </c:pt>
              </c:strCache>
            </c:strRef>
          </c:tx>
          <c:spPr>
            <a:solidFill>
              <a:srgbClr val="3AADE3"/>
            </a:solidFill>
            <a:ln>
              <a:noFill/>
            </a:ln>
            <a:effectLst/>
          </c:spPr>
          <c:cat>
            <c:numRef>
              <c:f>Sheet1!$AI$13:$BE$13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Sheet1!$AI$15:$BE$15</c:f>
              <c:numCache>
                <c:formatCode>0.00</c:formatCode>
                <c:ptCount val="23"/>
                <c:pt idx="0">
                  <c:v>0</c:v>
                </c:pt>
                <c:pt idx="1">
                  <c:v>-0.15526040000000307</c:v>
                </c:pt>
                <c:pt idx="2">
                  <c:v>-0.31052080000000615</c:v>
                </c:pt>
                <c:pt idx="3">
                  <c:v>1.1505367680000091</c:v>
                </c:pt>
                <c:pt idx="4">
                  <c:v>2.611594335999996</c:v>
                </c:pt>
                <c:pt idx="5">
                  <c:v>4.0726519039999971</c:v>
                </c:pt>
                <c:pt idx="6">
                  <c:v>5.5337094719999982</c:v>
                </c:pt>
                <c:pt idx="7">
                  <c:v>6.9947670399999993</c:v>
                </c:pt>
                <c:pt idx="8">
                  <c:v>8.4558246080000004</c:v>
                </c:pt>
                <c:pt idx="9">
                  <c:v>9.9168821759999872</c:v>
                </c:pt>
                <c:pt idx="10">
                  <c:v>11.377939744000017</c:v>
                </c:pt>
                <c:pt idx="11">
                  <c:v>12.838997312000004</c:v>
                </c:pt>
                <c:pt idx="12">
                  <c:v>14.30005487999999</c:v>
                </c:pt>
                <c:pt idx="13">
                  <c:v>15.125510767999998</c:v>
                </c:pt>
                <c:pt idx="14">
                  <c:v>15.950966656000006</c:v>
                </c:pt>
                <c:pt idx="15">
                  <c:v>16.776422543999999</c:v>
                </c:pt>
                <c:pt idx="16">
                  <c:v>17.601878432000007</c:v>
                </c:pt>
                <c:pt idx="17">
                  <c:v>18.42733432</c:v>
                </c:pt>
                <c:pt idx="18">
                  <c:v>19.252790207999993</c:v>
                </c:pt>
                <c:pt idx="19">
                  <c:v>20.078246096000001</c:v>
                </c:pt>
                <c:pt idx="20">
                  <c:v>20.903701984000008</c:v>
                </c:pt>
                <c:pt idx="21">
                  <c:v>21.729157872000009</c:v>
                </c:pt>
                <c:pt idx="22">
                  <c:v>22.554613759999995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2-DA4B-A83D-92FEDB61F2F2}"/>
            </c:ext>
          </c:extLst>
        </c:ser>
        <c:ser>
          <c:idx val="2"/>
          <c:order val="2"/>
          <c:tx>
            <c:strRef>
              <c:f>Sheet1!$AH$16</c:f>
              <c:strCache>
                <c:ptCount val="1"/>
                <c:pt idx="0">
                  <c:v>BAU</c:v>
                </c:pt>
              </c:strCache>
            </c:strRef>
          </c:tx>
          <c:spPr>
            <a:solidFill>
              <a:srgbClr val="807680"/>
            </a:solidFill>
            <a:ln>
              <a:noFill/>
            </a:ln>
            <a:effectLst/>
          </c:spPr>
          <c:cat>
            <c:numRef>
              <c:f>Sheet1!$AI$13:$BE$13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Sheet1!$AI$16:$BE$16</c:f>
              <c:numCache>
                <c:formatCode>0.00</c:formatCode>
                <c:ptCount val="23"/>
                <c:pt idx="0">
                  <c:v>0</c:v>
                </c:pt>
                <c:pt idx="1">
                  <c:v>1.625</c:v>
                </c:pt>
                <c:pt idx="2">
                  <c:v>3.25</c:v>
                </c:pt>
                <c:pt idx="3">
                  <c:v>4.5679999999999978</c:v>
                </c:pt>
                <c:pt idx="4">
                  <c:v>5.8859999999999957</c:v>
                </c:pt>
                <c:pt idx="5">
                  <c:v>7.2040000000000077</c:v>
                </c:pt>
                <c:pt idx="6">
                  <c:v>8.5220000000000056</c:v>
                </c:pt>
                <c:pt idx="7">
                  <c:v>9.8400000000000034</c:v>
                </c:pt>
                <c:pt idx="8">
                  <c:v>11.157999999999987</c:v>
                </c:pt>
                <c:pt idx="9">
                  <c:v>12.475999999999999</c:v>
                </c:pt>
                <c:pt idx="10">
                  <c:v>13.793999999999983</c:v>
                </c:pt>
                <c:pt idx="11">
                  <c:v>15.111999999999995</c:v>
                </c:pt>
                <c:pt idx="12">
                  <c:v>16.430000000000007</c:v>
                </c:pt>
                <c:pt idx="13">
                  <c:v>16.830000000000013</c:v>
                </c:pt>
                <c:pt idx="14">
                  <c:v>17.230000000000004</c:v>
                </c:pt>
                <c:pt idx="15">
                  <c:v>17.629999999999995</c:v>
                </c:pt>
                <c:pt idx="16">
                  <c:v>18.029999999999987</c:v>
                </c:pt>
                <c:pt idx="17">
                  <c:v>18.430000000000007</c:v>
                </c:pt>
                <c:pt idx="18">
                  <c:v>18.829999999999998</c:v>
                </c:pt>
                <c:pt idx="19">
                  <c:v>19.230000000000004</c:v>
                </c:pt>
                <c:pt idx="20">
                  <c:v>19.629999999999995</c:v>
                </c:pt>
                <c:pt idx="21">
                  <c:v>20.03</c:v>
                </c:pt>
                <c:pt idx="22">
                  <c:v>20.430000000000007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2-DA4B-A83D-92FEDB61F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489199"/>
        <c:axId val="812694799"/>
      </c:areaChart>
      <c:catAx>
        <c:axId val="81048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12694799"/>
        <c:crosses val="autoZero"/>
        <c:auto val="1"/>
        <c:lblAlgn val="ctr"/>
        <c:lblOffset val="100"/>
        <c:noMultiLvlLbl val="0"/>
      </c:catAx>
      <c:valAx>
        <c:axId val="8126947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800" b="0" i="0" u="none" strike="noStrike" baseline="0">
                    <a:effectLst/>
                  </a:rPr>
                  <a:t>CO</a:t>
                </a:r>
                <a:r>
                  <a:rPr lang="en-US" sz="1800" b="0" i="0" u="none" strike="noStrike" baseline="-25000">
                    <a:effectLst/>
                  </a:rPr>
                  <a:t>2</a:t>
                </a:r>
                <a:r>
                  <a:rPr lang="en-US"/>
                  <a:t> Emissions mmT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10489199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38</xdr:row>
      <xdr:rowOff>101600</xdr:rowOff>
    </xdr:from>
    <xdr:to>
      <xdr:col>10</xdr:col>
      <xdr:colOff>558800</xdr:colOff>
      <xdr:row>74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256093-3B0E-3846-A874-5572F34FD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565150</xdr:colOff>
      <xdr:row>38</xdr:row>
      <xdr:rowOff>152400</xdr:rowOff>
    </xdr:from>
    <xdr:to>
      <xdr:col>23</xdr:col>
      <xdr:colOff>806450</xdr:colOff>
      <xdr:row>74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D98382-0261-3447-AF1B-0366301E7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228600</xdr:colOff>
      <xdr:row>38</xdr:row>
      <xdr:rowOff>25400</xdr:rowOff>
    </xdr:from>
    <xdr:to>
      <xdr:col>36</xdr:col>
      <xdr:colOff>571500</xdr:colOff>
      <xdr:row>74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626EDB-3290-D443-B8D6-4356D5E6F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660400</xdr:colOff>
      <xdr:row>18</xdr:row>
      <xdr:rowOff>0</xdr:rowOff>
    </xdr:from>
    <xdr:to>
      <xdr:col>53</xdr:col>
      <xdr:colOff>76200</xdr:colOff>
      <xdr:row>54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1B5061-25A6-9145-A3CE-82AE68AA0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0.82685</cdr:x>
      <cdr:y>0.10601</cdr:y>
    </cdr:from>
    <cdr:to>
      <cdr:x>0.97852</cdr:x>
      <cdr:y>0.19101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FBB18450-C4D9-6848-BB17-43BDBED1338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702940" y="775480"/>
          <a:ext cx="1779817" cy="621792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0.83449</cdr:x>
      <cdr:y>0.09549</cdr:y>
    </cdr:from>
    <cdr:to>
      <cdr:x>0.98616</cdr:x>
      <cdr:y>0.18049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D42FE123-4F67-1342-8901-3F8036EFFDF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156700" y="698500"/>
          <a:ext cx="1664244" cy="621792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0.82755</cdr:x>
      <cdr:y>0.1059</cdr:y>
    </cdr:from>
    <cdr:to>
      <cdr:x>0.97922</cdr:x>
      <cdr:y>0.1909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A4FD092D-7695-174C-B36F-A460A1E3E2B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080500" y="774700"/>
          <a:ext cx="1664244" cy="621792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0.8287</cdr:x>
      <cdr:y>0.10243</cdr:y>
    </cdr:from>
    <cdr:to>
      <cdr:x>0.98037</cdr:x>
      <cdr:y>0.18743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4459A6E5-C9B5-AD4E-9D8F-F16DDB556D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093200" y="749300"/>
          <a:ext cx="1664244" cy="62179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colorado.gov/pacific/sites/default/files/AP-COGHGInventory2014Update.pdf" TargetMode="External"/><Relationship Id="rId1" Type="http://schemas.openxmlformats.org/officeDocument/2006/relationships/hyperlink" Target="https://www.colorado.gov/pacific/sites/default/files/2016%20Annual%20Repo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FEE13-1CFC-1A4B-8D1D-969B9236A68D}">
  <dimension ref="B1:BE35"/>
  <sheetViews>
    <sheetView tabSelected="1" workbookViewId="0"/>
  </sheetViews>
  <sheetFormatPr defaultColWidth="11" defaultRowHeight="15.75" x14ac:dyDescent="0.25"/>
  <cols>
    <col min="2" max="2" width="28.625" bestFit="1" customWidth="1"/>
    <col min="3" max="4" width="10.875" customWidth="1"/>
    <col min="5" max="5" width="18" bestFit="1" customWidth="1"/>
    <col min="6" max="6" width="17.375" bestFit="1" customWidth="1"/>
    <col min="9" max="9" width="20.875" bestFit="1" customWidth="1"/>
    <col min="34" max="34" width="20.375" bestFit="1" customWidth="1"/>
  </cols>
  <sheetData>
    <row r="1" spans="2:57" x14ac:dyDescent="0.25">
      <c r="B1" t="s">
        <v>3</v>
      </c>
    </row>
    <row r="2" spans="2:57" x14ac:dyDescent="0.25">
      <c r="C2">
        <v>2016</v>
      </c>
      <c r="D2">
        <v>2018</v>
      </c>
      <c r="E2">
        <v>2020</v>
      </c>
      <c r="F2">
        <v>2030</v>
      </c>
      <c r="G2">
        <v>2040</v>
      </c>
    </row>
    <row r="3" spans="2:57" x14ac:dyDescent="0.25">
      <c r="B3" t="s">
        <v>0</v>
      </c>
      <c r="C3" s="2">
        <v>7.5346377345934847</v>
      </c>
      <c r="D3" s="4">
        <v>7.5346377345934847</v>
      </c>
      <c r="E3" s="4">
        <v>7.86</v>
      </c>
      <c r="F3" s="4">
        <v>8.2200000000000006</v>
      </c>
      <c r="G3" s="4">
        <v>7.87</v>
      </c>
      <c r="H3" s="4"/>
      <c r="J3" s="10" t="s">
        <v>8</v>
      </c>
    </row>
    <row r="4" spans="2:57" x14ac:dyDescent="0.25">
      <c r="B4" t="s">
        <v>1</v>
      </c>
      <c r="C4" s="2">
        <v>3.907243081942402</v>
      </c>
      <c r="D4" s="4">
        <v>3.7930989020204895</v>
      </c>
      <c r="E4" s="4">
        <v>4.5999999999999996</v>
      </c>
      <c r="F4" s="4">
        <v>4.75</v>
      </c>
      <c r="G4" s="4">
        <v>4.38</v>
      </c>
      <c r="H4" s="4"/>
      <c r="J4" s="10" t="s">
        <v>14</v>
      </c>
    </row>
    <row r="5" spans="2:57" x14ac:dyDescent="0.25">
      <c r="B5" t="s">
        <v>2</v>
      </c>
      <c r="C5" s="2">
        <v>13.881143239986301</v>
      </c>
      <c r="D5" s="4">
        <v>14.212230578749224</v>
      </c>
      <c r="E5" s="4">
        <v>14.27</v>
      </c>
      <c r="F5" s="4">
        <v>16.09</v>
      </c>
      <c r="G5" s="4">
        <v>14.86</v>
      </c>
      <c r="H5" s="4"/>
    </row>
    <row r="6" spans="2:57" x14ac:dyDescent="0.25">
      <c r="B6" t="s">
        <v>6</v>
      </c>
      <c r="C6" s="2">
        <v>28.380722941937393</v>
      </c>
      <c r="D6" s="4">
        <v>28.598700844717246</v>
      </c>
      <c r="E6" s="4">
        <v>32.6</v>
      </c>
      <c r="F6" s="4">
        <v>33.369999999999997</v>
      </c>
      <c r="G6" s="4">
        <v>31.52</v>
      </c>
      <c r="H6" s="4"/>
    </row>
    <row r="7" spans="2:57" x14ac:dyDescent="0.25">
      <c r="B7" t="s">
        <v>7</v>
      </c>
      <c r="C7" s="2">
        <v>28.380722941937393</v>
      </c>
      <c r="D7" s="4">
        <v>28.598700844717246</v>
      </c>
      <c r="E7" s="4">
        <v>30.810520800000003</v>
      </c>
      <c r="F7" s="4">
        <v>18.879945120000002</v>
      </c>
      <c r="G7" s="4">
        <v>5.7653862399999989</v>
      </c>
      <c r="H7" s="4"/>
    </row>
    <row r="8" spans="2:57" x14ac:dyDescent="0.25">
      <c r="B8" t="s">
        <v>4</v>
      </c>
      <c r="C8" s="2">
        <v>34.828927770791424</v>
      </c>
      <c r="D8" s="4">
        <v>34.44</v>
      </c>
      <c r="E8" s="4">
        <v>37.049999999999997</v>
      </c>
      <c r="F8" s="4">
        <v>37.35</v>
      </c>
      <c r="G8" s="4">
        <v>35.92</v>
      </c>
      <c r="H8" s="4"/>
    </row>
    <row r="9" spans="2:57" x14ac:dyDescent="0.25">
      <c r="B9" t="s">
        <v>12</v>
      </c>
      <c r="C9" s="2">
        <v>34.828927770791424</v>
      </c>
      <c r="D9" s="4">
        <v>34.44</v>
      </c>
      <c r="E9">
        <v>33.799999999999997</v>
      </c>
      <c r="F9">
        <v>20.92</v>
      </c>
      <c r="G9">
        <v>15.49</v>
      </c>
    </row>
    <row r="10" spans="2:57" x14ac:dyDescent="0.25">
      <c r="B10" t="s">
        <v>5</v>
      </c>
      <c r="C10" s="2">
        <v>34.828927770791424</v>
      </c>
      <c r="D10">
        <v>34.44</v>
      </c>
      <c r="E10">
        <v>35.9</v>
      </c>
      <c r="F10">
        <v>21.11</v>
      </c>
      <c r="G10">
        <v>18.690000000000001</v>
      </c>
    </row>
    <row r="11" spans="2:57" x14ac:dyDescent="0.25">
      <c r="B11" s="5" t="s">
        <v>10</v>
      </c>
      <c r="C11" s="6">
        <f t="shared" ref="C11:G11" si="0">C3+C4+C5+C6+C8</f>
        <v>88.532674769251003</v>
      </c>
      <c r="D11" s="6">
        <f t="shared" si="0"/>
        <v>88.578668060080446</v>
      </c>
      <c r="E11" s="6">
        <f t="shared" si="0"/>
        <v>96.38</v>
      </c>
      <c r="F11" s="6">
        <f t="shared" si="0"/>
        <v>99.78</v>
      </c>
      <c r="G11" s="6">
        <f t="shared" si="0"/>
        <v>94.55</v>
      </c>
      <c r="H11" s="6"/>
    </row>
    <row r="12" spans="2:57" x14ac:dyDescent="0.25">
      <c r="B12" s="7" t="s">
        <v>13</v>
      </c>
      <c r="C12" s="3">
        <f>C3+C4+C5+C6+C9</f>
        <v>88.532674769251003</v>
      </c>
      <c r="D12" s="3">
        <f>D3+D4+D5+D6+D9</f>
        <v>88.578668060080446</v>
      </c>
      <c r="E12" s="3">
        <f t="shared" ref="E12:G12" si="1">E3+E4+E5+E6+E9</f>
        <v>93.13</v>
      </c>
      <c r="F12" s="3">
        <f t="shared" si="1"/>
        <v>83.35</v>
      </c>
      <c r="G12" s="3">
        <f t="shared" si="1"/>
        <v>74.11999999999999</v>
      </c>
      <c r="H12" s="3"/>
    </row>
    <row r="13" spans="2:57" x14ac:dyDescent="0.25">
      <c r="B13" s="7" t="s">
        <v>11</v>
      </c>
      <c r="C13" s="3">
        <f>C3+C4+C5+C7+C10</f>
        <v>88.532674769251003</v>
      </c>
      <c r="D13" s="3">
        <f>D3+D4+D5+D7+D10</f>
        <v>88.578668060080446</v>
      </c>
      <c r="E13" s="3">
        <f t="shared" ref="E13:G13" si="2">E3+E4+E5+E7+E10</f>
        <v>93.440520800000002</v>
      </c>
      <c r="F13" s="3">
        <f t="shared" si="2"/>
        <v>69.049945120000004</v>
      </c>
      <c r="G13" s="3">
        <f t="shared" si="2"/>
        <v>51.565386239999995</v>
      </c>
      <c r="H13" s="3"/>
      <c r="I13" t="s">
        <v>15</v>
      </c>
      <c r="J13">
        <v>2018</v>
      </c>
      <c r="K13">
        <v>2019</v>
      </c>
      <c r="L13">
        <v>2020</v>
      </c>
      <c r="M13">
        <v>2021</v>
      </c>
      <c r="N13">
        <v>2022</v>
      </c>
      <c r="O13">
        <v>2023</v>
      </c>
      <c r="P13">
        <v>2024</v>
      </c>
      <c r="Q13">
        <v>2025</v>
      </c>
      <c r="R13">
        <v>2026</v>
      </c>
      <c r="S13">
        <v>2027</v>
      </c>
      <c r="T13">
        <v>2028</v>
      </c>
      <c r="U13">
        <v>2029</v>
      </c>
      <c r="V13">
        <v>2030</v>
      </c>
      <c r="W13">
        <v>2031</v>
      </c>
      <c r="X13">
        <v>2032</v>
      </c>
      <c r="Y13">
        <v>2033</v>
      </c>
      <c r="Z13">
        <v>2034</v>
      </c>
      <c r="AA13">
        <v>2035</v>
      </c>
      <c r="AB13">
        <v>2036</v>
      </c>
      <c r="AC13">
        <v>2037</v>
      </c>
      <c r="AD13">
        <v>2038</v>
      </c>
      <c r="AE13">
        <v>2039</v>
      </c>
      <c r="AF13">
        <v>2040</v>
      </c>
      <c r="AH13" t="s">
        <v>20</v>
      </c>
      <c r="AI13">
        <v>2018</v>
      </c>
      <c r="AJ13">
        <v>2019</v>
      </c>
      <c r="AK13">
        <v>2020</v>
      </c>
      <c r="AL13">
        <v>2021</v>
      </c>
      <c r="AM13">
        <v>2022</v>
      </c>
      <c r="AN13">
        <v>2023</v>
      </c>
      <c r="AO13">
        <v>2024</v>
      </c>
      <c r="AP13">
        <v>2025</v>
      </c>
      <c r="AQ13">
        <v>2026</v>
      </c>
      <c r="AR13">
        <v>2027</v>
      </c>
      <c r="AS13">
        <v>2028</v>
      </c>
      <c r="AT13">
        <v>2029</v>
      </c>
      <c r="AU13">
        <v>2030</v>
      </c>
      <c r="AV13">
        <v>2031</v>
      </c>
      <c r="AW13">
        <v>2032</v>
      </c>
      <c r="AX13">
        <v>2033</v>
      </c>
      <c r="AY13">
        <v>2034</v>
      </c>
      <c r="AZ13">
        <v>2035</v>
      </c>
      <c r="BA13">
        <v>2036</v>
      </c>
      <c r="BB13">
        <v>2037</v>
      </c>
      <c r="BC13">
        <v>2038</v>
      </c>
      <c r="BD13">
        <v>2039</v>
      </c>
      <c r="BE13">
        <v>2040</v>
      </c>
    </row>
    <row r="14" spans="2:57" x14ac:dyDescent="0.25">
      <c r="B14" s="1"/>
      <c r="C14" s="2"/>
      <c r="D14" s="2"/>
      <c r="I14" t="s">
        <v>0</v>
      </c>
      <c r="J14" s="4">
        <f>D3</f>
        <v>7.5346377345934847</v>
      </c>
      <c r="K14" s="4">
        <f>AVERAGE(J14,L14)</f>
        <v>7.6973188672967421</v>
      </c>
      <c r="L14" s="4">
        <f>E3</f>
        <v>7.86</v>
      </c>
      <c r="M14" s="4">
        <f>($V14-$L14)/($V$13-$L$13)*(M$13-$L$13)+$L14</f>
        <v>7.8960000000000008</v>
      </c>
      <c r="N14" s="4">
        <f t="shared" ref="N14:U14" si="3">($V14-$L14)/($V$13-$L$13)*(N$13-$L$13)+$L14</f>
        <v>7.9320000000000004</v>
      </c>
      <c r="O14" s="4">
        <f t="shared" si="3"/>
        <v>7.968</v>
      </c>
      <c r="P14" s="4">
        <f t="shared" si="3"/>
        <v>8.0040000000000013</v>
      </c>
      <c r="Q14" s="4">
        <f t="shared" si="3"/>
        <v>8.0400000000000009</v>
      </c>
      <c r="R14" s="4">
        <f t="shared" si="3"/>
        <v>8.0760000000000005</v>
      </c>
      <c r="S14" s="4">
        <f t="shared" si="3"/>
        <v>8.1120000000000001</v>
      </c>
      <c r="T14" s="4">
        <f t="shared" si="3"/>
        <v>8.1479999999999997</v>
      </c>
      <c r="U14" s="4">
        <f t="shared" si="3"/>
        <v>8.1840000000000011</v>
      </c>
      <c r="V14" s="4">
        <f>F3</f>
        <v>8.2200000000000006</v>
      </c>
      <c r="W14" s="4">
        <f>($AF14-$V14)/($AF$13-$V$13)*(W$13-$V$13)+$V14</f>
        <v>8.1850000000000005</v>
      </c>
      <c r="X14" s="4">
        <f t="shared" ref="X14:AE14" si="4">($AF14-$V14)/($AF$13-$V$13)*(X$13-$V$13)+$V14</f>
        <v>8.15</v>
      </c>
      <c r="Y14" s="4">
        <f t="shared" si="4"/>
        <v>8.1150000000000002</v>
      </c>
      <c r="Z14" s="4">
        <f t="shared" si="4"/>
        <v>8.08</v>
      </c>
      <c r="AA14" s="4">
        <f t="shared" si="4"/>
        <v>8.0449999999999999</v>
      </c>
      <c r="AB14" s="4">
        <f t="shared" si="4"/>
        <v>8.01</v>
      </c>
      <c r="AC14" s="4">
        <f t="shared" si="4"/>
        <v>7.9750000000000005</v>
      </c>
      <c r="AD14" s="4">
        <f t="shared" si="4"/>
        <v>7.94</v>
      </c>
      <c r="AE14" s="4">
        <f t="shared" si="4"/>
        <v>7.9050000000000002</v>
      </c>
      <c r="AF14" s="4">
        <f>G3</f>
        <v>7.87</v>
      </c>
      <c r="AH14" t="s">
        <v>25</v>
      </c>
      <c r="AI14">
        <v>88.578668060080446</v>
      </c>
      <c r="AJ14">
        <v>91.009594430040224</v>
      </c>
      <c r="AK14">
        <v>93.440520800000002</v>
      </c>
      <c r="AL14">
        <v>91.001463231999992</v>
      </c>
      <c r="AM14">
        <v>88.562405664000011</v>
      </c>
      <c r="AN14">
        <v>86.123348096000001</v>
      </c>
      <c r="AO14">
        <v>83.684290528000005</v>
      </c>
      <c r="AP14">
        <v>81.245232959999996</v>
      </c>
      <c r="AQ14">
        <v>78.806175392</v>
      </c>
      <c r="AR14">
        <v>76.367117824000005</v>
      </c>
      <c r="AS14">
        <v>73.928060255999995</v>
      </c>
      <c r="AT14">
        <v>71.489002687999999</v>
      </c>
      <c r="AU14">
        <v>69.049945120000004</v>
      </c>
      <c r="AV14">
        <v>67.301489231999994</v>
      </c>
      <c r="AW14">
        <v>65.553033343999999</v>
      </c>
      <c r="AX14">
        <v>63.804577456000004</v>
      </c>
      <c r="AY14">
        <v>62.056121567999995</v>
      </c>
      <c r="AZ14">
        <v>60.307665679999999</v>
      </c>
      <c r="BA14">
        <v>58.559209792000004</v>
      </c>
      <c r="BB14">
        <v>56.810753903999995</v>
      </c>
      <c r="BC14">
        <v>55.062298016</v>
      </c>
      <c r="BD14">
        <v>53.313842127999997</v>
      </c>
      <c r="BE14">
        <v>51.565386239999995</v>
      </c>
    </row>
    <row r="15" spans="2:57" x14ac:dyDescent="0.25">
      <c r="B15" s="1"/>
      <c r="C15" s="2"/>
      <c r="D15" s="2"/>
      <c r="I15" t="s">
        <v>1</v>
      </c>
      <c r="J15" s="4">
        <f t="shared" ref="J15:J16" si="5">D4</f>
        <v>3.7930989020204895</v>
      </c>
      <c r="K15" s="4">
        <f t="shared" ref="K15:K18" si="6">AVERAGE(J15,L15)</f>
        <v>4.1965494510102443</v>
      </c>
      <c r="L15" s="4">
        <f t="shared" ref="L15:L17" si="7">E4</f>
        <v>4.5999999999999996</v>
      </c>
      <c r="M15" s="4">
        <f t="shared" ref="M15:U18" si="8">($V15-$L15)/($V$13-$L$13)*(M$13-$L$13)+$L15</f>
        <v>4.6149999999999993</v>
      </c>
      <c r="N15" s="4">
        <f t="shared" si="8"/>
        <v>4.63</v>
      </c>
      <c r="O15" s="4">
        <f t="shared" si="8"/>
        <v>4.6449999999999996</v>
      </c>
      <c r="P15" s="4">
        <f t="shared" si="8"/>
        <v>4.66</v>
      </c>
      <c r="Q15" s="4">
        <f t="shared" si="8"/>
        <v>4.6749999999999998</v>
      </c>
      <c r="R15" s="4">
        <f t="shared" si="8"/>
        <v>4.6899999999999995</v>
      </c>
      <c r="S15" s="4">
        <f t="shared" si="8"/>
        <v>4.7050000000000001</v>
      </c>
      <c r="T15" s="4">
        <f t="shared" si="8"/>
        <v>4.72</v>
      </c>
      <c r="U15" s="4">
        <f t="shared" si="8"/>
        <v>4.7350000000000003</v>
      </c>
      <c r="V15" s="4">
        <f t="shared" ref="V15:V17" si="9">F4</f>
        <v>4.75</v>
      </c>
      <c r="W15" s="4">
        <f t="shared" ref="W15:AE18" si="10">($AF15-$V15)/($AF$13-$V$13)*(W$13-$V$13)+$V15</f>
        <v>4.7130000000000001</v>
      </c>
      <c r="X15" s="4">
        <f t="shared" si="10"/>
        <v>4.6760000000000002</v>
      </c>
      <c r="Y15" s="4">
        <f t="shared" si="10"/>
        <v>4.6390000000000002</v>
      </c>
      <c r="Z15" s="4">
        <f t="shared" si="10"/>
        <v>4.6020000000000003</v>
      </c>
      <c r="AA15" s="4">
        <f t="shared" si="10"/>
        <v>4.5649999999999995</v>
      </c>
      <c r="AB15" s="4">
        <f t="shared" si="10"/>
        <v>4.5279999999999996</v>
      </c>
      <c r="AC15" s="4">
        <f t="shared" si="10"/>
        <v>4.4909999999999997</v>
      </c>
      <c r="AD15" s="4">
        <f t="shared" si="10"/>
        <v>4.4539999999999997</v>
      </c>
      <c r="AE15" s="4">
        <f t="shared" si="10"/>
        <v>4.4169999999999998</v>
      </c>
      <c r="AF15" s="4">
        <f t="shared" ref="AF15:AF17" si="11">G4</f>
        <v>4.38</v>
      </c>
      <c r="AH15" t="s">
        <v>15</v>
      </c>
      <c r="AI15" s="4">
        <f>J19-AI14</f>
        <v>0</v>
      </c>
      <c r="AJ15" s="4">
        <f t="shared" ref="AJ15:BE15" si="12">K19-AJ14</f>
        <v>-0.15526040000000307</v>
      </c>
      <c r="AK15" s="4">
        <f t="shared" si="12"/>
        <v>-0.31052080000000615</v>
      </c>
      <c r="AL15" s="4">
        <f t="shared" si="12"/>
        <v>1.1505367680000091</v>
      </c>
      <c r="AM15" s="4">
        <f t="shared" si="12"/>
        <v>2.611594335999996</v>
      </c>
      <c r="AN15" s="4">
        <f t="shared" si="12"/>
        <v>4.0726519039999971</v>
      </c>
      <c r="AO15" s="4">
        <f t="shared" si="12"/>
        <v>5.5337094719999982</v>
      </c>
      <c r="AP15" s="4">
        <f t="shared" si="12"/>
        <v>6.9947670399999993</v>
      </c>
      <c r="AQ15" s="4">
        <f t="shared" si="12"/>
        <v>8.4558246080000004</v>
      </c>
      <c r="AR15" s="4">
        <f t="shared" si="12"/>
        <v>9.9168821759999872</v>
      </c>
      <c r="AS15" s="4">
        <f t="shared" si="12"/>
        <v>11.377939744000017</v>
      </c>
      <c r="AT15" s="4">
        <f t="shared" si="12"/>
        <v>12.838997312000004</v>
      </c>
      <c r="AU15" s="4">
        <f t="shared" si="12"/>
        <v>14.30005487999999</v>
      </c>
      <c r="AV15" s="4">
        <f t="shared" si="12"/>
        <v>15.125510767999998</v>
      </c>
      <c r="AW15" s="4">
        <f t="shared" si="12"/>
        <v>15.950966656000006</v>
      </c>
      <c r="AX15" s="4">
        <f t="shared" si="12"/>
        <v>16.776422543999999</v>
      </c>
      <c r="AY15" s="4">
        <f t="shared" si="12"/>
        <v>17.601878432000007</v>
      </c>
      <c r="AZ15" s="4">
        <f t="shared" si="12"/>
        <v>18.42733432</v>
      </c>
      <c r="BA15" s="4">
        <f t="shared" si="12"/>
        <v>19.252790207999993</v>
      </c>
      <c r="BB15" s="4">
        <f t="shared" si="12"/>
        <v>20.078246096000001</v>
      </c>
      <c r="BC15" s="4">
        <f t="shared" si="12"/>
        <v>20.903701984000008</v>
      </c>
      <c r="BD15" s="4">
        <f t="shared" si="12"/>
        <v>21.729157872000009</v>
      </c>
      <c r="BE15" s="4">
        <f t="shared" si="12"/>
        <v>22.554613759999995</v>
      </c>
    </row>
    <row r="16" spans="2:57" x14ac:dyDescent="0.25">
      <c r="B16" s="1"/>
      <c r="C16" s="2"/>
      <c r="D16" s="2"/>
      <c r="I16" t="s">
        <v>2</v>
      </c>
      <c r="J16" s="4">
        <f t="shared" si="5"/>
        <v>14.212230578749224</v>
      </c>
      <c r="K16" s="4">
        <f t="shared" si="6"/>
        <v>14.241115289374612</v>
      </c>
      <c r="L16" s="4">
        <f t="shared" si="7"/>
        <v>14.27</v>
      </c>
      <c r="M16" s="4">
        <f t="shared" si="8"/>
        <v>14.452</v>
      </c>
      <c r="N16" s="4">
        <f t="shared" si="8"/>
        <v>14.634</v>
      </c>
      <c r="O16" s="4">
        <f t="shared" si="8"/>
        <v>14.815999999999999</v>
      </c>
      <c r="P16" s="4">
        <f t="shared" si="8"/>
        <v>14.997999999999999</v>
      </c>
      <c r="Q16" s="4">
        <f t="shared" si="8"/>
        <v>15.18</v>
      </c>
      <c r="R16" s="4">
        <f t="shared" si="8"/>
        <v>15.362</v>
      </c>
      <c r="S16" s="4">
        <f t="shared" si="8"/>
        <v>15.544</v>
      </c>
      <c r="T16" s="4">
        <f t="shared" si="8"/>
        <v>15.725999999999999</v>
      </c>
      <c r="U16" s="4">
        <f t="shared" si="8"/>
        <v>15.907999999999999</v>
      </c>
      <c r="V16" s="4">
        <f t="shared" si="9"/>
        <v>16.09</v>
      </c>
      <c r="W16" s="4">
        <f t="shared" si="10"/>
        <v>15.967000000000001</v>
      </c>
      <c r="X16" s="4">
        <f t="shared" si="10"/>
        <v>15.843999999999999</v>
      </c>
      <c r="Y16" s="4">
        <f t="shared" si="10"/>
        <v>15.721</v>
      </c>
      <c r="Z16" s="4">
        <f t="shared" si="10"/>
        <v>15.597999999999999</v>
      </c>
      <c r="AA16" s="4">
        <f t="shared" si="10"/>
        <v>15.475</v>
      </c>
      <c r="AB16" s="4">
        <f t="shared" si="10"/>
        <v>15.352</v>
      </c>
      <c r="AC16" s="4">
        <f t="shared" si="10"/>
        <v>15.228999999999999</v>
      </c>
      <c r="AD16" s="4">
        <f t="shared" si="10"/>
        <v>15.106</v>
      </c>
      <c r="AE16" s="4">
        <f t="shared" si="10"/>
        <v>14.982999999999999</v>
      </c>
      <c r="AF16" s="4">
        <f t="shared" si="11"/>
        <v>14.86</v>
      </c>
      <c r="AH16" t="s">
        <v>26</v>
      </c>
      <c r="AI16" s="4">
        <f>J27-J19</f>
        <v>0</v>
      </c>
      <c r="AJ16" s="4">
        <f t="shared" ref="AJ16:AT16" si="13">K27-K19</f>
        <v>1.625</v>
      </c>
      <c r="AK16" s="4">
        <f t="shared" si="13"/>
        <v>3.25</v>
      </c>
      <c r="AL16" s="4">
        <f t="shared" si="13"/>
        <v>4.5679999999999978</v>
      </c>
      <c r="AM16" s="4">
        <f t="shared" si="13"/>
        <v>5.8859999999999957</v>
      </c>
      <c r="AN16" s="4">
        <f t="shared" si="13"/>
        <v>7.2040000000000077</v>
      </c>
      <c r="AO16" s="4">
        <f t="shared" si="13"/>
        <v>8.5220000000000056</v>
      </c>
      <c r="AP16" s="4">
        <f t="shared" si="13"/>
        <v>9.8400000000000034</v>
      </c>
      <c r="AQ16" s="4">
        <f t="shared" si="13"/>
        <v>11.157999999999987</v>
      </c>
      <c r="AR16" s="4">
        <f t="shared" si="13"/>
        <v>12.475999999999999</v>
      </c>
      <c r="AS16" s="4">
        <f t="shared" si="13"/>
        <v>13.793999999999983</v>
      </c>
      <c r="AT16" s="4">
        <f t="shared" si="13"/>
        <v>15.111999999999995</v>
      </c>
      <c r="AU16" s="4">
        <f>V27-V19</f>
        <v>16.430000000000007</v>
      </c>
      <c r="AV16" s="4">
        <f t="shared" ref="AV16" si="14">W27-W19</f>
        <v>16.830000000000013</v>
      </c>
      <c r="AW16" s="4">
        <f t="shared" ref="AW16" si="15">X27-X19</f>
        <v>17.230000000000004</v>
      </c>
      <c r="AX16" s="4">
        <f t="shared" ref="AX16" si="16">Y27-Y19</f>
        <v>17.629999999999995</v>
      </c>
      <c r="AY16" s="4">
        <f t="shared" ref="AY16" si="17">Z27-Z19</f>
        <v>18.029999999999987</v>
      </c>
      <c r="AZ16" s="4">
        <f t="shared" ref="AZ16" si="18">AA27-AA19</f>
        <v>18.430000000000007</v>
      </c>
      <c r="BA16" s="4">
        <f t="shared" ref="BA16" si="19">AB27-AB19</f>
        <v>18.829999999999998</v>
      </c>
      <c r="BB16" s="4">
        <f t="shared" ref="BB16" si="20">AC27-AC19</f>
        <v>19.230000000000004</v>
      </c>
      <c r="BC16" s="4">
        <f t="shared" ref="BC16" si="21">AD27-AD19</f>
        <v>19.629999999999995</v>
      </c>
      <c r="BD16" s="4">
        <f t="shared" ref="BD16" si="22">AE27-AE19</f>
        <v>20.03</v>
      </c>
      <c r="BE16" s="4">
        <f t="shared" ref="BE16" si="23">AF27-AF19</f>
        <v>20.430000000000007</v>
      </c>
    </row>
    <row r="17" spans="9:32" x14ac:dyDescent="0.25">
      <c r="I17" t="s">
        <v>21</v>
      </c>
      <c r="J17" s="4">
        <f>D6</f>
        <v>28.598700844717246</v>
      </c>
      <c r="K17" s="4">
        <f t="shared" si="6"/>
        <v>30.599350422358626</v>
      </c>
      <c r="L17" s="4">
        <f t="shared" si="7"/>
        <v>32.6</v>
      </c>
      <c r="M17" s="4">
        <f t="shared" si="8"/>
        <v>32.677</v>
      </c>
      <c r="N17" s="4">
        <f t="shared" si="8"/>
        <v>32.753999999999998</v>
      </c>
      <c r="O17" s="4">
        <f t="shared" si="8"/>
        <v>32.831000000000003</v>
      </c>
      <c r="P17" s="4">
        <f t="shared" si="8"/>
        <v>32.908000000000001</v>
      </c>
      <c r="Q17" s="4">
        <f t="shared" si="8"/>
        <v>32.984999999999999</v>
      </c>
      <c r="R17" s="4">
        <f t="shared" si="8"/>
        <v>33.061999999999998</v>
      </c>
      <c r="S17" s="4">
        <f t="shared" si="8"/>
        <v>33.138999999999996</v>
      </c>
      <c r="T17" s="4">
        <f t="shared" si="8"/>
        <v>33.216000000000001</v>
      </c>
      <c r="U17" s="4">
        <f t="shared" si="8"/>
        <v>33.292999999999999</v>
      </c>
      <c r="V17" s="4">
        <f t="shared" si="9"/>
        <v>33.369999999999997</v>
      </c>
      <c r="W17" s="4">
        <f t="shared" si="10"/>
        <v>33.184999999999995</v>
      </c>
      <c r="X17" s="4">
        <f t="shared" si="10"/>
        <v>33</v>
      </c>
      <c r="Y17" s="4">
        <f t="shared" si="10"/>
        <v>32.814999999999998</v>
      </c>
      <c r="Z17" s="4">
        <f t="shared" si="10"/>
        <v>32.629999999999995</v>
      </c>
      <c r="AA17" s="4">
        <f t="shared" si="10"/>
        <v>32.445</v>
      </c>
      <c r="AB17" s="4">
        <f t="shared" si="10"/>
        <v>32.26</v>
      </c>
      <c r="AC17" s="4">
        <f t="shared" si="10"/>
        <v>32.074999999999996</v>
      </c>
      <c r="AD17" s="4">
        <f t="shared" si="10"/>
        <v>31.89</v>
      </c>
      <c r="AE17" s="4">
        <f t="shared" si="10"/>
        <v>31.704999999999998</v>
      </c>
      <c r="AF17" s="4">
        <f t="shared" si="11"/>
        <v>31.52</v>
      </c>
    </row>
    <row r="18" spans="9:32" x14ac:dyDescent="0.25">
      <c r="I18" t="s">
        <v>22</v>
      </c>
      <c r="J18" s="4">
        <f>D9</f>
        <v>34.44</v>
      </c>
      <c r="K18" s="4">
        <f t="shared" si="6"/>
        <v>34.119999999999997</v>
      </c>
      <c r="L18" s="4">
        <f>E9</f>
        <v>33.799999999999997</v>
      </c>
      <c r="M18" s="4">
        <f t="shared" si="8"/>
        <v>32.512</v>
      </c>
      <c r="N18" s="4">
        <f t="shared" si="8"/>
        <v>31.223999999999997</v>
      </c>
      <c r="O18" s="4">
        <f t="shared" si="8"/>
        <v>29.936</v>
      </c>
      <c r="P18" s="4">
        <f t="shared" si="8"/>
        <v>28.648</v>
      </c>
      <c r="Q18" s="4">
        <f t="shared" si="8"/>
        <v>27.36</v>
      </c>
      <c r="R18" s="4">
        <f t="shared" si="8"/>
        <v>26.071999999999999</v>
      </c>
      <c r="S18" s="4">
        <f t="shared" si="8"/>
        <v>24.783999999999999</v>
      </c>
      <c r="T18" s="4">
        <f t="shared" si="8"/>
        <v>23.496000000000002</v>
      </c>
      <c r="U18" s="4">
        <f t="shared" si="8"/>
        <v>22.207999999999998</v>
      </c>
      <c r="V18" s="4">
        <f>F9</f>
        <v>20.92</v>
      </c>
      <c r="W18" s="4">
        <f t="shared" si="10"/>
        <v>20.377000000000002</v>
      </c>
      <c r="X18" s="4">
        <f t="shared" si="10"/>
        <v>19.834000000000003</v>
      </c>
      <c r="Y18" s="4">
        <f t="shared" si="10"/>
        <v>19.291</v>
      </c>
      <c r="Z18" s="4">
        <f t="shared" si="10"/>
        <v>18.748000000000001</v>
      </c>
      <c r="AA18" s="4">
        <f t="shared" si="10"/>
        <v>18.205000000000002</v>
      </c>
      <c r="AB18" s="4">
        <f t="shared" si="10"/>
        <v>17.661999999999999</v>
      </c>
      <c r="AC18" s="4">
        <f t="shared" si="10"/>
        <v>17.119</v>
      </c>
      <c r="AD18" s="4">
        <f t="shared" si="10"/>
        <v>16.576000000000001</v>
      </c>
      <c r="AE18" s="4">
        <f t="shared" si="10"/>
        <v>16.033000000000001</v>
      </c>
      <c r="AF18" s="4">
        <f>G9</f>
        <v>15.49</v>
      </c>
    </row>
    <row r="19" spans="9:32" x14ac:dyDescent="0.25">
      <c r="I19" t="s">
        <v>16</v>
      </c>
      <c r="J19" s="4">
        <f>SUM(J14:J18)</f>
        <v>88.578668060080446</v>
      </c>
      <c r="K19" s="4">
        <f t="shared" ref="K19:AF19" si="24">SUM(K14:K18)</f>
        <v>90.854334030040221</v>
      </c>
      <c r="L19" s="4">
        <f t="shared" si="24"/>
        <v>93.13</v>
      </c>
      <c r="M19" s="4">
        <f t="shared" si="24"/>
        <v>92.152000000000001</v>
      </c>
      <c r="N19" s="4">
        <f t="shared" si="24"/>
        <v>91.174000000000007</v>
      </c>
      <c r="O19" s="4">
        <f t="shared" si="24"/>
        <v>90.195999999999998</v>
      </c>
      <c r="P19" s="4">
        <f t="shared" si="24"/>
        <v>89.218000000000004</v>
      </c>
      <c r="Q19" s="4">
        <f t="shared" si="24"/>
        <v>88.24</v>
      </c>
      <c r="R19" s="4">
        <f t="shared" si="24"/>
        <v>87.262</v>
      </c>
      <c r="S19" s="4">
        <f t="shared" si="24"/>
        <v>86.283999999999992</v>
      </c>
      <c r="T19" s="4">
        <f t="shared" si="24"/>
        <v>85.306000000000012</v>
      </c>
      <c r="U19" s="4">
        <f t="shared" si="24"/>
        <v>84.328000000000003</v>
      </c>
      <c r="V19" s="4">
        <f t="shared" si="24"/>
        <v>83.35</v>
      </c>
      <c r="W19" s="4">
        <f t="shared" si="24"/>
        <v>82.426999999999992</v>
      </c>
      <c r="X19" s="4">
        <f t="shared" si="24"/>
        <v>81.504000000000005</v>
      </c>
      <c r="Y19" s="4">
        <f t="shared" si="24"/>
        <v>80.581000000000003</v>
      </c>
      <c r="Z19" s="4">
        <f t="shared" si="24"/>
        <v>79.658000000000001</v>
      </c>
      <c r="AA19" s="4">
        <f t="shared" si="24"/>
        <v>78.734999999999999</v>
      </c>
      <c r="AB19" s="4">
        <f t="shared" si="24"/>
        <v>77.811999999999998</v>
      </c>
      <c r="AC19" s="4">
        <f t="shared" si="24"/>
        <v>76.888999999999996</v>
      </c>
      <c r="AD19" s="4">
        <f t="shared" si="24"/>
        <v>75.966000000000008</v>
      </c>
      <c r="AE19" s="4">
        <f t="shared" si="24"/>
        <v>75.043000000000006</v>
      </c>
      <c r="AF19" s="4">
        <f t="shared" si="24"/>
        <v>74.11999999999999</v>
      </c>
    </row>
    <row r="20" spans="9:32" x14ac:dyDescent="0.25"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9:32" x14ac:dyDescent="0.25">
      <c r="I21" t="s">
        <v>17</v>
      </c>
      <c r="J21" s="8">
        <v>2018</v>
      </c>
      <c r="K21" s="8">
        <v>2019</v>
      </c>
      <c r="L21" s="8">
        <v>2020</v>
      </c>
      <c r="M21" s="8">
        <v>2021</v>
      </c>
      <c r="N21" s="8">
        <v>2022</v>
      </c>
      <c r="O21" s="8">
        <v>2023</v>
      </c>
      <c r="P21" s="8">
        <v>2024</v>
      </c>
      <c r="Q21" s="8">
        <v>2025</v>
      </c>
      <c r="R21" s="8">
        <v>2026</v>
      </c>
      <c r="S21" s="8">
        <v>2027</v>
      </c>
      <c r="T21" s="8">
        <v>2028</v>
      </c>
      <c r="U21" s="8">
        <v>2029</v>
      </c>
      <c r="V21" s="8">
        <v>2030</v>
      </c>
      <c r="W21" s="8">
        <v>2031</v>
      </c>
      <c r="X21" s="8">
        <v>2032</v>
      </c>
      <c r="Y21" s="8">
        <v>2033</v>
      </c>
      <c r="Z21" s="8">
        <v>2034</v>
      </c>
      <c r="AA21" s="8">
        <v>2035</v>
      </c>
      <c r="AB21" s="8">
        <v>2036</v>
      </c>
      <c r="AC21" s="8">
        <v>2037</v>
      </c>
      <c r="AD21" s="8">
        <v>2038</v>
      </c>
      <c r="AE21" s="8">
        <v>2039</v>
      </c>
      <c r="AF21" s="8">
        <v>2040</v>
      </c>
    </row>
    <row r="22" spans="9:32" x14ac:dyDescent="0.25">
      <c r="I22" t="s">
        <v>0</v>
      </c>
      <c r="J22" s="4">
        <f>D3</f>
        <v>7.5346377345934847</v>
      </c>
      <c r="K22" s="4">
        <f>AVERAGE(J22,L22)</f>
        <v>7.6973188672967421</v>
      </c>
      <c r="L22" s="4">
        <f>E3</f>
        <v>7.86</v>
      </c>
      <c r="M22" s="4">
        <f>($V22-$L22)/($V$13-$L$13)*(M$13-$L$13)+$L22</f>
        <v>7.8960000000000008</v>
      </c>
      <c r="N22" s="4">
        <f t="shared" ref="N22:U22" si="25">($V22-$L22)/($V$13-$L$13)*(N$13-$L$13)+$L22</f>
        <v>7.9320000000000004</v>
      </c>
      <c r="O22" s="4">
        <f t="shared" si="25"/>
        <v>7.968</v>
      </c>
      <c r="P22" s="4">
        <f t="shared" si="25"/>
        <v>8.0040000000000013</v>
      </c>
      <c r="Q22" s="4">
        <f t="shared" si="25"/>
        <v>8.0400000000000009</v>
      </c>
      <c r="R22" s="4">
        <f t="shared" si="25"/>
        <v>8.0760000000000005</v>
      </c>
      <c r="S22" s="4">
        <f t="shared" si="25"/>
        <v>8.1120000000000001</v>
      </c>
      <c r="T22" s="4">
        <f t="shared" si="25"/>
        <v>8.1479999999999997</v>
      </c>
      <c r="U22" s="4">
        <f t="shared" si="25"/>
        <v>8.1840000000000011</v>
      </c>
      <c r="V22" s="4">
        <f>F3</f>
        <v>8.2200000000000006</v>
      </c>
      <c r="W22" s="4">
        <f>($AF22-$V22)/($AF$13-$V$13)*(W$13-$V$13)+$V22</f>
        <v>8.1850000000000005</v>
      </c>
      <c r="X22" s="4">
        <f t="shared" ref="X22:AE22" si="26">($AF22-$V22)/($AF$13-$V$13)*(X$13-$V$13)+$V22</f>
        <v>8.15</v>
      </c>
      <c r="Y22" s="4">
        <f t="shared" si="26"/>
        <v>8.1150000000000002</v>
      </c>
      <c r="Z22" s="4">
        <f t="shared" si="26"/>
        <v>8.08</v>
      </c>
      <c r="AA22" s="4">
        <f t="shared" si="26"/>
        <v>8.0449999999999999</v>
      </c>
      <c r="AB22" s="4">
        <f t="shared" si="26"/>
        <v>8.01</v>
      </c>
      <c r="AC22" s="4">
        <f t="shared" si="26"/>
        <v>7.9750000000000005</v>
      </c>
      <c r="AD22" s="4">
        <f t="shared" si="26"/>
        <v>7.94</v>
      </c>
      <c r="AE22" s="4">
        <f t="shared" si="26"/>
        <v>7.9050000000000002</v>
      </c>
      <c r="AF22" s="4">
        <f>G3</f>
        <v>7.87</v>
      </c>
    </row>
    <row r="23" spans="9:32" x14ac:dyDescent="0.25">
      <c r="I23" t="s">
        <v>1</v>
      </c>
      <c r="J23" s="4">
        <f t="shared" ref="J23:J24" si="27">D4</f>
        <v>3.7930989020204895</v>
      </c>
      <c r="K23" s="4">
        <f t="shared" ref="K23:K26" si="28">AVERAGE(J23,L23)</f>
        <v>4.1965494510102443</v>
      </c>
      <c r="L23" s="4">
        <f t="shared" ref="L23:L24" si="29">E4</f>
        <v>4.5999999999999996</v>
      </c>
      <c r="M23" s="4">
        <f t="shared" ref="M23:U26" si="30">($V23-$L23)/($V$13-$L$13)*(M$13-$L$13)+$L23</f>
        <v>4.6149999999999993</v>
      </c>
      <c r="N23" s="4">
        <f t="shared" si="30"/>
        <v>4.63</v>
      </c>
      <c r="O23" s="4">
        <f t="shared" si="30"/>
        <v>4.6449999999999996</v>
      </c>
      <c r="P23" s="4">
        <f t="shared" si="30"/>
        <v>4.66</v>
      </c>
      <c r="Q23" s="4">
        <f t="shared" si="30"/>
        <v>4.6749999999999998</v>
      </c>
      <c r="R23" s="4">
        <f t="shared" si="30"/>
        <v>4.6899999999999995</v>
      </c>
      <c r="S23" s="4">
        <f t="shared" si="30"/>
        <v>4.7050000000000001</v>
      </c>
      <c r="T23" s="4">
        <f t="shared" si="30"/>
        <v>4.72</v>
      </c>
      <c r="U23" s="4">
        <f t="shared" si="30"/>
        <v>4.7350000000000003</v>
      </c>
      <c r="V23" s="4">
        <f t="shared" ref="V23:V24" si="31">F4</f>
        <v>4.75</v>
      </c>
      <c r="W23" s="4">
        <f t="shared" ref="W23:AE26" si="32">($AF23-$V23)/($AF$13-$V$13)*(W$13-$V$13)+$V23</f>
        <v>4.7130000000000001</v>
      </c>
      <c r="X23" s="4">
        <f t="shared" si="32"/>
        <v>4.6760000000000002</v>
      </c>
      <c r="Y23" s="4">
        <f t="shared" si="32"/>
        <v>4.6390000000000002</v>
      </c>
      <c r="Z23" s="4">
        <f t="shared" si="32"/>
        <v>4.6020000000000003</v>
      </c>
      <c r="AA23" s="4">
        <f t="shared" si="32"/>
        <v>4.5649999999999995</v>
      </c>
      <c r="AB23" s="4">
        <f t="shared" si="32"/>
        <v>4.5279999999999996</v>
      </c>
      <c r="AC23" s="4">
        <f t="shared" si="32"/>
        <v>4.4909999999999997</v>
      </c>
      <c r="AD23" s="4">
        <f t="shared" si="32"/>
        <v>4.4539999999999997</v>
      </c>
      <c r="AE23" s="4">
        <f t="shared" si="32"/>
        <v>4.4169999999999998</v>
      </c>
      <c r="AF23" s="4">
        <f t="shared" ref="AF23:AF24" si="33">G4</f>
        <v>4.38</v>
      </c>
    </row>
    <row r="24" spans="9:32" x14ac:dyDescent="0.25">
      <c r="I24" t="s">
        <v>2</v>
      </c>
      <c r="J24" s="4">
        <f t="shared" si="27"/>
        <v>14.212230578749224</v>
      </c>
      <c r="K24" s="4">
        <f t="shared" si="28"/>
        <v>14.241115289374612</v>
      </c>
      <c r="L24" s="4">
        <f t="shared" si="29"/>
        <v>14.27</v>
      </c>
      <c r="M24" s="4">
        <f t="shared" si="30"/>
        <v>14.452</v>
      </c>
      <c r="N24" s="4">
        <f t="shared" si="30"/>
        <v>14.634</v>
      </c>
      <c r="O24" s="4">
        <f t="shared" si="30"/>
        <v>14.815999999999999</v>
      </c>
      <c r="P24" s="4">
        <f t="shared" si="30"/>
        <v>14.997999999999999</v>
      </c>
      <c r="Q24" s="4">
        <f t="shared" si="30"/>
        <v>15.18</v>
      </c>
      <c r="R24" s="4">
        <f t="shared" si="30"/>
        <v>15.362</v>
      </c>
      <c r="S24" s="4">
        <f t="shared" si="30"/>
        <v>15.544</v>
      </c>
      <c r="T24" s="4">
        <f t="shared" si="30"/>
        <v>15.725999999999999</v>
      </c>
      <c r="U24" s="4">
        <f t="shared" si="30"/>
        <v>15.907999999999999</v>
      </c>
      <c r="V24" s="4">
        <f t="shared" si="31"/>
        <v>16.09</v>
      </c>
      <c r="W24" s="4">
        <f t="shared" si="32"/>
        <v>15.967000000000001</v>
      </c>
      <c r="X24" s="4">
        <f t="shared" si="32"/>
        <v>15.843999999999999</v>
      </c>
      <c r="Y24" s="4">
        <f t="shared" si="32"/>
        <v>15.721</v>
      </c>
      <c r="Z24" s="4">
        <f t="shared" si="32"/>
        <v>15.597999999999999</v>
      </c>
      <c r="AA24" s="4">
        <f t="shared" si="32"/>
        <v>15.475</v>
      </c>
      <c r="AB24" s="4">
        <f t="shared" si="32"/>
        <v>15.352</v>
      </c>
      <c r="AC24" s="4">
        <f t="shared" si="32"/>
        <v>15.228999999999999</v>
      </c>
      <c r="AD24" s="4">
        <f t="shared" si="32"/>
        <v>15.106</v>
      </c>
      <c r="AE24" s="4">
        <f t="shared" si="32"/>
        <v>14.982999999999999</v>
      </c>
      <c r="AF24" s="4">
        <f t="shared" si="33"/>
        <v>14.86</v>
      </c>
    </row>
    <row r="25" spans="9:32" x14ac:dyDescent="0.25">
      <c r="I25" t="s">
        <v>21</v>
      </c>
      <c r="J25" s="4">
        <f>D6</f>
        <v>28.598700844717246</v>
      </c>
      <c r="K25" s="4">
        <f t="shared" si="28"/>
        <v>30.599350422358626</v>
      </c>
      <c r="L25" s="4">
        <f>E6</f>
        <v>32.6</v>
      </c>
      <c r="M25" s="4">
        <f t="shared" si="30"/>
        <v>32.677</v>
      </c>
      <c r="N25" s="4">
        <f t="shared" si="30"/>
        <v>32.753999999999998</v>
      </c>
      <c r="O25" s="4">
        <f t="shared" si="30"/>
        <v>32.831000000000003</v>
      </c>
      <c r="P25" s="4">
        <f t="shared" si="30"/>
        <v>32.908000000000001</v>
      </c>
      <c r="Q25" s="4">
        <f t="shared" si="30"/>
        <v>32.984999999999999</v>
      </c>
      <c r="R25" s="4">
        <f t="shared" si="30"/>
        <v>33.061999999999998</v>
      </c>
      <c r="S25" s="4">
        <f t="shared" si="30"/>
        <v>33.138999999999996</v>
      </c>
      <c r="T25" s="4">
        <f t="shared" si="30"/>
        <v>33.216000000000001</v>
      </c>
      <c r="U25" s="4">
        <f t="shared" si="30"/>
        <v>33.292999999999999</v>
      </c>
      <c r="V25" s="4">
        <f>F6</f>
        <v>33.369999999999997</v>
      </c>
      <c r="W25" s="4">
        <f t="shared" si="32"/>
        <v>33.184999999999995</v>
      </c>
      <c r="X25" s="4">
        <f t="shared" si="32"/>
        <v>33</v>
      </c>
      <c r="Y25" s="4">
        <f t="shared" si="32"/>
        <v>32.814999999999998</v>
      </c>
      <c r="Z25" s="4">
        <f t="shared" si="32"/>
        <v>32.629999999999995</v>
      </c>
      <c r="AA25" s="4">
        <f t="shared" si="32"/>
        <v>32.445</v>
      </c>
      <c r="AB25" s="4">
        <f t="shared" si="32"/>
        <v>32.26</v>
      </c>
      <c r="AC25" s="4">
        <f t="shared" si="32"/>
        <v>32.074999999999996</v>
      </c>
      <c r="AD25" s="4">
        <f t="shared" si="32"/>
        <v>31.89</v>
      </c>
      <c r="AE25" s="4">
        <f t="shared" si="32"/>
        <v>31.704999999999998</v>
      </c>
      <c r="AF25" s="4">
        <f>G6</f>
        <v>31.52</v>
      </c>
    </row>
    <row r="26" spans="9:32" x14ac:dyDescent="0.25">
      <c r="I26" t="s">
        <v>23</v>
      </c>
      <c r="J26" s="4">
        <f>D8</f>
        <v>34.44</v>
      </c>
      <c r="K26" s="4">
        <f t="shared" si="28"/>
        <v>35.744999999999997</v>
      </c>
      <c r="L26" s="4">
        <f>E8</f>
        <v>37.049999999999997</v>
      </c>
      <c r="M26" s="4">
        <f t="shared" si="30"/>
        <v>37.08</v>
      </c>
      <c r="N26" s="4">
        <f t="shared" si="30"/>
        <v>37.11</v>
      </c>
      <c r="O26" s="4">
        <f t="shared" si="30"/>
        <v>37.14</v>
      </c>
      <c r="P26" s="4">
        <f t="shared" si="30"/>
        <v>37.17</v>
      </c>
      <c r="Q26" s="4">
        <f t="shared" si="30"/>
        <v>37.200000000000003</v>
      </c>
      <c r="R26" s="4">
        <f t="shared" si="30"/>
        <v>37.229999999999997</v>
      </c>
      <c r="S26" s="4">
        <f t="shared" si="30"/>
        <v>37.26</v>
      </c>
      <c r="T26" s="4">
        <f t="shared" si="30"/>
        <v>37.29</v>
      </c>
      <c r="U26" s="4">
        <f t="shared" si="30"/>
        <v>37.32</v>
      </c>
      <c r="V26" s="4">
        <f>F8</f>
        <v>37.35</v>
      </c>
      <c r="W26" s="4">
        <f t="shared" si="32"/>
        <v>37.207000000000001</v>
      </c>
      <c r="X26" s="4">
        <f t="shared" si="32"/>
        <v>37.064</v>
      </c>
      <c r="Y26" s="4">
        <f t="shared" si="32"/>
        <v>36.920999999999999</v>
      </c>
      <c r="Z26" s="4">
        <f t="shared" si="32"/>
        <v>36.777999999999999</v>
      </c>
      <c r="AA26" s="4">
        <f t="shared" si="32"/>
        <v>36.635000000000005</v>
      </c>
      <c r="AB26" s="4">
        <f t="shared" si="32"/>
        <v>36.492000000000004</v>
      </c>
      <c r="AC26" s="4">
        <f t="shared" si="32"/>
        <v>36.349000000000004</v>
      </c>
      <c r="AD26" s="4">
        <f t="shared" si="32"/>
        <v>36.206000000000003</v>
      </c>
      <c r="AE26" s="4">
        <f t="shared" si="32"/>
        <v>36.063000000000002</v>
      </c>
      <c r="AF26" s="4">
        <f>G8</f>
        <v>35.92</v>
      </c>
    </row>
    <row r="27" spans="9:32" x14ac:dyDescent="0.25">
      <c r="I27" t="s">
        <v>9</v>
      </c>
      <c r="J27" s="4">
        <f>SUM(J22:J26)</f>
        <v>88.578668060080446</v>
      </c>
      <c r="K27" s="4">
        <f t="shared" ref="K27:AF27" si="34">SUM(K22:K26)</f>
        <v>92.479334030040221</v>
      </c>
      <c r="L27" s="4">
        <f t="shared" si="34"/>
        <v>96.38</v>
      </c>
      <c r="M27" s="4">
        <f t="shared" si="34"/>
        <v>96.72</v>
      </c>
      <c r="N27" s="4">
        <f t="shared" si="34"/>
        <v>97.06</v>
      </c>
      <c r="O27" s="4">
        <f t="shared" si="34"/>
        <v>97.4</v>
      </c>
      <c r="P27" s="4">
        <f t="shared" si="34"/>
        <v>97.740000000000009</v>
      </c>
      <c r="Q27" s="4">
        <f t="shared" si="34"/>
        <v>98.08</v>
      </c>
      <c r="R27" s="4">
        <f t="shared" si="34"/>
        <v>98.419999999999987</v>
      </c>
      <c r="S27" s="4">
        <f t="shared" si="34"/>
        <v>98.759999999999991</v>
      </c>
      <c r="T27" s="4">
        <f t="shared" si="34"/>
        <v>99.1</v>
      </c>
      <c r="U27" s="4">
        <f t="shared" si="34"/>
        <v>99.44</v>
      </c>
      <c r="V27" s="4">
        <f t="shared" si="34"/>
        <v>99.78</v>
      </c>
      <c r="W27" s="4">
        <f t="shared" si="34"/>
        <v>99.257000000000005</v>
      </c>
      <c r="X27" s="4">
        <f t="shared" si="34"/>
        <v>98.734000000000009</v>
      </c>
      <c r="Y27" s="4">
        <f t="shared" si="34"/>
        <v>98.210999999999999</v>
      </c>
      <c r="Z27" s="4">
        <f t="shared" si="34"/>
        <v>97.687999999999988</v>
      </c>
      <c r="AA27" s="4">
        <f t="shared" si="34"/>
        <v>97.165000000000006</v>
      </c>
      <c r="AB27" s="4">
        <f t="shared" si="34"/>
        <v>96.641999999999996</v>
      </c>
      <c r="AC27" s="4">
        <f t="shared" si="34"/>
        <v>96.119</v>
      </c>
      <c r="AD27" s="4">
        <f t="shared" si="34"/>
        <v>95.596000000000004</v>
      </c>
      <c r="AE27" s="4">
        <f t="shared" si="34"/>
        <v>95.073000000000008</v>
      </c>
      <c r="AF27" s="4">
        <f t="shared" si="34"/>
        <v>94.55</v>
      </c>
    </row>
    <row r="28" spans="9:32" x14ac:dyDescent="0.25"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9:32" x14ac:dyDescent="0.25">
      <c r="I29" t="s">
        <v>18</v>
      </c>
      <c r="J29" s="8">
        <v>2018</v>
      </c>
      <c r="K29" s="8">
        <v>2019</v>
      </c>
      <c r="L29" s="8">
        <v>2020</v>
      </c>
      <c r="M29" s="8">
        <v>2021</v>
      </c>
      <c r="N29" s="8">
        <v>2022</v>
      </c>
      <c r="O29" s="8">
        <v>2023</v>
      </c>
      <c r="P29" s="8">
        <v>2024</v>
      </c>
      <c r="Q29" s="8">
        <v>2025</v>
      </c>
      <c r="R29" s="8">
        <v>2026</v>
      </c>
      <c r="S29" s="8">
        <v>2027</v>
      </c>
      <c r="T29" s="8">
        <v>2028</v>
      </c>
      <c r="U29" s="8">
        <v>2029</v>
      </c>
      <c r="V29" s="8">
        <v>2030</v>
      </c>
      <c r="W29" s="8">
        <v>2031</v>
      </c>
      <c r="X29" s="8">
        <v>2032</v>
      </c>
      <c r="Y29" s="8">
        <v>2033</v>
      </c>
      <c r="Z29" s="8">
        <v>2034</v>
      </c>
      <c r="AA29" s="8">
        <v>2035</v>
      </c>
      <c r="AB29" s="8">
        <v>2036</v>
      </c>
      <c r="AC29" s="8">
        <v>2037</v>
      </c>
      <c r="AD29" s="8">
        <v>2038</v>
      </c>
      <c r="AE29" s="8">
        <v>2039</v>
      </c>
      <c r="AF29" s="8">
        <v>2040</v>
      </c>
    </row>
    <row r="30" spans="9:32" x14ac:dyDescent="0.25">
      <c r="I30" t="s">
        <v>0</v>
      </c>
      <c r="J30" s="4">
        <f>D3</f>
        <v>7.5346377345934847</v>
      </c>
      <c r="K30" s="4">
        <f>AVERAGE(J30,L30)</f>
        <v>7.6973188672967421</v>
      </c>
      <c r="L30" s="4">
        <f>E3</f>
        <v>7.86</v>
      </c>
      <c r="M30" s="4">
        <f>($V30-$L30)/($V$13-$L$13)*(M$13-$L$13)+$L30</f>
        <v>7.8960000000000008</v>
      </c>
      <c r="N30" s="4">
        <f t="shared" ref="N30:U30" si="35">($V30-$L30)/($V$13-$L$13)*(N$13-$L$13)+$L30</f>
        <v>7.9320000000000004</v>
      </c>
      <c r="O30" s="4">
        <f t="shared" si="35"/>
        <v>7.968</v>
      </c>
      <c r="P30" s="4">
        <f t="shared" si="35"/>
        <v>8.0040000000000013</v>
      </c>
      <c r="Q30" s="4">
        <f t="shared" si="35"/>
        <v>8.0400000000000009</v>
      </c>
      <c r="R30" s="4">
        <f t="shared" si="35"/>
        <v>8.0760000000000005</v>
      </c>
      <c r="S30" s="4">
        <f t="shared" si="35"/>
        <v>8.1120000000000001</v>
      </c>
      <c r="T30" s="4">
        <f t="shared" si="35"/>
        <v>8.1479999999999997</v>
      </c>
      <c r="U30" s="4">
        <f t="shared" si="35"/>
        <v>8.1840000000000011</v>
      </c>
      <c r="V30" s="4">
        <f>F3</f>
        <v>8.2200000000000006</v>
      </c>
      <c r="W30" s="4">
        <f t="shared" ref="W30:AE30" si="36">($AF30-$V30)/($AF$13-$V$13)*(W$13-$V$13)+$V30</f>
        <v>8.1850000000000005</v>
      </c>
      <c r="X30" s="4">
        <f t="shared" si="36"/>
        <v>8.15</v>
      </c>
      <c r="Y30" s="4">
        <f t="shared" si="36"/>
        <v>8.1150000000000002</v>
      </c>
      <c r="Z30" s="4">
        <f t="shared" si="36"/>
        <v>8.08</v>
      </c>
      <c r="AA30" s="4">
        <f t="shared" si="36"/>
        <v>8.0449999999999999</v>
      </c>
      <c r="AB30" s="4">
        <f t="shared" si="36"/>
        <v>8.01</v>
      </c>
      <c r="AC30" s="4">
        <f t="shared" si="36"/>
        <v>7.9750000000000005</v>
      </c>
      <c r="AD30" s="4">
        <f t="shared" si="36"/>
        <v>7.94</v>
      </c>
      <c r="AE30" s="4">
        <f t="shared" si="36"/>
        <v>7.9050000000000002</v>
      </c>
      <c r="AF30" s="4">
        <f>G3</f>
        <v>7.87</v>
      </c>
    </row>
    <row r="31" spans="9:32" x14ac:dyDescent="0.25">
      <c r="I31" t="s">
        <v>1</v>
      </c>
      <c r="J31" s="4">
        <f>D4</f>
        <v>3.7930989020204895</v>
      </c>
      <c r="K31" s="4">
        <f t="shared" ref="K31:K34" si="37">AVERAGE(J31,L31)</f>
        <v>4.1965494510102443</v>
      </c>
      <c r="L31" s="4">
        <f t="shared" ref="L31:L32" si="38">E4</f>
        <v>4.5999999999999996</v>
      </c>
      <c r="M31" s="4">
        <f t="shared" ref="M31:U34" si="39">($V31-$L31)/($V$13-$L$13)*(M$13-$L$13)+$L31</f>
        <v>4.6149999999999993</v>
      </c>
      <c r="N31" s="4">
        <f t="shared" si="39"/>
        <v>4.63</v>
      </c>
      <c r="O31" s="4">
        <f t="shared" si="39"/>
        <v>4.6449999999999996</v>
      </c>
      <c r="P31" s="4">
        <f t="shared" si="39"/>
        <v>4.66</v>
      </c>
      <c r="Q31" s="4">
        <f t="shared" si="39"/>
        <v>4.6749999999999998</v>
      </c>
      <c r="R31" s="4">
        <f t="shared" si="39"/>
        <v>4.6899999999999995</v>
      </c>
      <c r="S31" s="4">
        <f t="shared" si="39"/>
        <v>4.7050000000000001</v>
      </c>
      <c r="T31" s="4">
        <f t="shared" si="39"/>
        <v>4.72</v>
      </c>
      <c r="U31" s="4">
        <f t="shared" si="39"/>
        <v>4.7350000000000003</v>
      </c>
      <c r="V31" s="4">
        <f t="shared" ref="V31:V32" si="40">F4</f>
        <v>4.75</v>
      </c>
      <c r="W31" s="4">
        <f t="shared" ref="W31:AE34" si="41">($AF31-$V31)/($AF$13-$V$13)*(W$13-$V$13)+$V31</f>
        <v>4.7130000000000001</v>
      </c>
      <c r="X31" s="4">
        <f t="shared" si="41"/>
        <v>4.6760000000000002</v>
      </c>
      <c r="Y31" s="4">
        <f t="shared" si="41"/>
        <v>4.6390000000000002</v>
      </c>
      <c r="Z31" s="4">
        <f t="shared" si="41"/>
        <v>4.6020000000000003</v>
      </c>
      <c r="AA31" s="4">
        <f t="shared" si="41"/>
        <v>4.5649999999999995</v>
      </c>
      <c r="AB31" s="4">
        <f t="shared" si="41"/>
        <v>4.5279999999999996</v>
      </c>
      <c r="AC31" s="4">
        <f t="shared" si="41"/>
        <v>4.4909999999999997</v>
      </c>
      <c r="AD31" s="4">
        <f t="shared" si="41"/>
        <v>4.4539999999999997</v>
      </c>
      <c r="AE31" s="4">
        <f t="shared" si="41"/>
        <v>4.4169999999999998</v>
      </c>
      <c r="AF31" s="4">
        <f t="shared" ref="AF31:AF32" si="42">G4</f>
        <v>4.38</v>
      </c>
    </row>
    <row r="32" spans="9:32" x14ac:dyDescent="0.25">
      <c r="I32" t="s">
        <v>2</v>
      </c>
      <c r="J32" s="4">
        <f>D5</f>
        <v>14.212230578749224</v>
      </c>
      <c r="K32" s="4">
        <f t="shared" si="37"/>
        <v>14.241115289374612</v>
      </c>
      <c r="L32" s="4">
        <f t="shared" si="38"/>
        <v>14.27</v>
      </c>
      <c r="M32" s="4">
        <f t="shared" si="39"/>
        <v>14.452</v>
      </c>
      <c r="N32" s="4">
        <f t="shared" si="39"/>
        <v>14.634</v>
      </c>
      <c r="O32" s="4">
        <f t="shared" si="39"/>
        <v>14.815999999999999</v>
      </c>
      <c r="P32" s="4">
        <f t="shared" si="39"/>
        <v>14.997999999999999</v>
      </c>
      <c r="Q32" s="4">
        <f t="shared" si="39"/>
        <v>15.18</v>
      </c>
      <c r="R32" s="4">
        <f t="shared" si="39"/>
        <v>15.362</v>
      </c>
      <c r="S32" s="4">
        <f t="shared" si="39"/>
        <v>15.544</v>
      </c>
      <c r="T32" s="4">
        <f t="shared" si="39"/>
        <v>15.725999999999999</v>
      </c>
      <c r="U32" s="4">
        <f t="shared" si="39"/>
        <v>15.907999999999999</v>
      </c>
      <c r="V32" s="4">
        <f t="shared" si="40"/>
        <v>16.09</v>
      </c>
      <c r="W32" s="4">
        <f t="shared" si="41"/>
        <v>15.967000000000001</v>
      </c>
      <c r="X32" s="4">
        <f t="shared" si="41"/>
        <v>15.843999999999999</v>
      </c>
      <c r="Y32" s="4">
        <f t="shared" si="41"/>
        <v>15.721</v>
      </c>
      <c r="Z32" s="4">
        <f t="shared" si="41"/>
        <v>15.597999999999999</v>
      </c>
      <c r="AA32" s="4">
        <f t="shared" si="41"/>
        <v>15.475</v>
      </c>
      <c r="AB32" s="4">
        <f t="shared" si="41"/>
        <v>15.352</v>
      </c>
      <c r="AC32" s="4">
        <f t="shared" si="41"/>
        <v>15.228999999999999</v>
      </c>
      <c r="AD32" s="4">
        <f t="shared" si="41"/>
        <v>15.106</v>
      </c>
      <c r="AE32" s="4">
        <f t="shared" si="41"/>
        <v>14.982999999999999</v>
      </c>
      <c r="AF32" s="4">
        <f t="shared" si="42"/>
        <v>14.86</v>
      </c>
    </row>
    <row r="33" spans="9:32" x14ac:dyDescent="0.25">
      <c r="I33" t="s">
        <v>24</v>
      </c>
      <c r="J33" s="4">
        <f>D7</f>
        <v>28.598700844717246</v>
      </c>
      <c r="K33" s="4">
        <f t="shared" si="37"/>
        <v>29.704610822358624</v>
      </c>
      <c r="L33" s="4">
        <f>E7</f>
        <v>30.810520800000003</v>
      </c>
      <c r="M33" s="4">
        <f t="shared" si="39"/>
        <v>29.617463232000002</v>
      </c>
      <c r="N33" s="4">
        <f t="shared" si="39"/>
        <v>28.424405664000002</v>
      </c>
      <c r="O33" s="4">
        <f t="shared" si="39"/>
        <v>27.231348096000001</v>
      </c>
      <c r="P33" s="4">
        <f t="shared" si="39"/>
        <v>26.038290528000005</v>
      </c>
      <c r="Q33" s="4">
        <f t="shared" si="39"/>
        <v>24.845232960000004</v>
      </c>
      <c r="R33" s="4">
        <f t="shared" si="39"/>
        <v>23.652175392000004</v>
      </c>
      <c r="S33" s="4">
        <f t="shared" si="39"/>
        <v>22.459117824000003</v>
      </c>
      <c r="T33" s="4">
        <f t="shared" si="39"/>
        <v>21.266060256000003</v>
      </c>
      <c r="U33" s="4">
        <f t="shared" si="39"/>
        <v>20.073002688000003</v>
      </c>
      <c r="V33" s="4">
        <f>F7</f>
        <v>18.879945120000002</v>
      </c>
      <c r="W33" s="4">
        <f t="shared" si="41"/>
        <v>17.568489232000001</v>
      </c>
      <c r="X33" s="4">
        <f t="shared" si="41"/>
        <v>16.257033344</v>
      </c>
      <c r="Y33" s="4">
        <f t="shared" si="41"/>
        <v>14.945577456000001</v>
      </c>
      <c r="Z33" s="4">
        <f t="shared" si="41"/>
        <v>13.634121568000001</v>
      </c>
      <c r="AA33" s="4">
        <f t="shared" si="41"/>
        <v>12.32266568</v>
      </c>
      <c r="AB33" s="4">
        <f t="shared" si="41"/>
        <v>11.011209791999999</v>
      </c>
      <c r="AC33" s="4">
        <f t="shared" si="41"/>
        <v>9.6997539039999996</v>
      </c>
      <c r="AD33" s="4">
        <f t="shared" si="41"/>
        <v>8.3882980159999985</v>
      </c>
      <c r="AE33" s="4">
        <f t="shared" si="41"/>
        <v>7.0768421279999973</v>
      </c>
      <c r="AF33" s="4">
        <f>G7</f>
        <v>5.7653862399999989</v>
      </c>
    </row>
    <row r="34" spans="9:32" x14ac:dyDescent="0.25">
      <c r="I34" t="s">
        <v>23</v>
      </c>
      <c r="J34" s="4">
        <f>D10</f>
        <v>34.44</v>
      </c>
      <c r="K34" s="4">
        <f t="shared" si="37"/>
        <v>35.17</v>
      </c>
      <c r="L34" s="4">
        <f>E10</f>
        <v>35.9</v>
      </c>
      <c r="M34" s="4">
        <f t="shared" si="39"/>
        <v>34.420999999999999</v>
      </c>
      <c r="N34" s="4">
        <f t="shared" si="39"/>
        <v>32.942</v>
      </c>
      <c r="O34" s="4">
        <f t="shared" si="39"/>
        <v>31.463000000000001</v>
      </c>
      <c r="P34" s="4">
        <f t="shared" si="39"/>
        <v>29.983999999999998</v>
      </c>
      <c r="Q34" s="4">
        <f t="shared" si="39"/>
        <v>28.504999999999999</v>
      </c>
      <c r="R34" s="4">
        <f t="shared" si="39"/>
        <v>27.026</v>
      </c>
      <c r="S34" s="4">
        <f t="shared" si="39"/>
        <v>25.546999999999997</v>
      </c>
      <c r="T34" s="4">
        <f t="shared" si="39"/>
        <v>24.067999999999998</v>
      </c>
      <c r="U34" s="4">
        <f t="shared" si="39"/>
        <v>22.588999999999999</v>
      </c>
      <c r="V34" s="4">
        <f>F10</f>
        <v>21.11</v>
      </c>
      <c r="W34" s="4">
        <f t="shared" si="41"/>
        <v>20.867999999999999</v>
      </c>
      <c r="X34" s="4">
        <f t="shared" si="41"/>
        <v>20.626000000000001</v>
      </c>
      <c r="Y34" s="4">
        <f t="shared" si="41"/>
        <v>20.384</v>
      </c>
      <c r="Z34" s="4">
        <f t="shared" si="41"/>
        <v>20.141999999999999</v>
      </c>
      <c r="AA34" s="4">
        <f t="shared" si="41"/>
        <v>19.899999999999999</v>
      </c>
      <c r="AB34" s="4">
        <f t="shared" si="41"/>
        <v>19.658000000000001</v>
      </c>
      <c r="AC34" s="4">
        <f t="shared" si="41"/>
        <v>19.416</v>
      </c>
      <c r="AD34" s="4">
        <f t="shared" si="41"/>
        <v>19.173999999999999</v>
      </c>
      <c r="AE34" s="4">
        <f t="shared" si="41"/>
        <v>18.932000000000002</v>
      </c>
      <c r="AF34" s="4">
        <f>G10</f>
        <v>18.690000000000001</v>
      </c>
    </row>
    <row r="35" spans="9:32" x14ac:dyDescent="0.25">
      <c r="I35" t="s">
        <v>19</v>
      </c>
      <c r="J35" s="4">
        <f>SUM(J30:J34)</f>
        <v>88.578668060080446</v>
      </c>
      <c r="K35" s="4">
        <f t="shared" ref="K35:AE35" si="43">SUM(K30:K34)</f>
        <v>91.009594430040224</v>
      </c>
      <c r="L35" s="4">
        <f t="shared" si="43"/>
        <v>93.440520800000002</v>
      </c>
      <c r="M35" s="4">
        <f t="shared" si="43"/>
        <v>91.001463231999992</v>
      </c>
      <c r="N35" s="4">
        <f t="shared" si="43"/>
        <v>88.562405664000011</v>
      </c>
      <c r="O35" s="4">
        <f t="shared" si="43"/>
        <v>86.123348096000001</v>
      </c>
      <c r="P35" s="4">
        <f t="shared" si="43"/>
        <v>83.684290528000005</v>
      </c>
      <c r="Q35" s="4">
        <f t="shared" si="43"/>
        <v>81.245232959999996</v>
      </c>
      <c r="R35" s="4">
        <f t="shared" si="43"/>
        <v>78.806175392</v>
      </c>
      <c r="S35" s="4">
        <f t="shared" si="43"/>
        <v>76.367117824000005</v>
      </c>
      <c r="T35" s="4">
        <f t="shared" si="43"/>
        <v>73.928060255999995</v>
      </c>
      <c r="U35" s="4">
        <f t="shared" si="43"/>
        <v>71.489002687999999</v>
      </c>
      <c r="V35" s="4">
        <f t="shared" si="43"/>
        <v>69.049945120000004</v>
      </c>
      <c r="W35" s="9">
        <f t="shared" si="43"/>
        <v>67.301489231999994</v>
      </c>
      <c r="X35" s="4">
        <f t="shared" si="43"/>
        <v>65.553033343999999</v>
      </c>
      <c r="Y35" s="4">
        <f t="shared" si="43"/>
        <v>63.804577456000004</v>
      </c>
      <c r="Z35" s="4">
        <f t="shared" si="43"/>
        <v>62.056121567999995</v>
      </c>
      <c r="AA35" s="4">
        <f t="shared" si="43"/>
        <v>60.307665679999999</v>
      </c>
      <c r="AB35" s="4">
        <f t="shared" si="43"/>
        <v>58.559209792000004</v>
      </c>
      <c r="AC35" s="4">
        <f t="shared" si="43"/>
        <v>56.810753903999995</v>
      </c>
      <c r="AD35" s="4">
        <f t="shared" si="43"/>
        <v>55.062298016</v>
      </c>
      <c r="AE35" s="4">
        <f t="shared" si="43"/>
        <v>53.313842127999997</v>
      </c>
      <c r="AF35" s="4">
        <f>SUM(AF30:AF34)</f>
        <v>51.565386239999995</v>
      </c>
    </row>
  </sheetData>
  <hyperlinks>
    <hyperlink ref="J3" r:id="rId1" xr:uid="{22C3A999-9B0B-1F48-87F3-B9DF5AA0CE16}"/>
    <hyperlink ref="J4" r:id="rId2" xr:uid="{E0E2AD7F-DFA6-A346-9829-904D85F1709F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1F380C65B1B645882CE28987B40543" ma:contentTypeVersion="10" ma:contentTypeDescription="Create a new document." ma:contentTypeScope="" ma:versionID="f324234e010a58dc47f8e82e8df050c1">
  <xsd:schema xmlns:xsd="http://www.w3.org/2001/XMLSchema" xmlns:xs="http://www.w3.org/2001/XMLSchema" xmlns:p="http://schemas.microsoft.com/office/2006/metadata/properties" xmlns:ns3="9f105200-ffb2-48f1-bbb4-6b76122415d5" targetNamespace="http://schemas.microsoft.com/office/2006/metadata/properties" ma:root="true" ma:fieldsID="7ed14fe7f4e89128da5571b7e1fe550f" ns3:_="">
    <xsd:import namespace="9f105200-ffb2-48f1-bbb4-6b76122415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05200-ffb2-48f1-bbb4-6b76122415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E77979-ADF7-4C55-B5F2-51DEFE4FD5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105200-ffb2-48f1-bbb4-6b7612241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C2BD83-95EC-48F1-8A40-0E0EE8AB7F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046908-E1C3-4A77-8439-D008B61DE402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f105200-ffb2-48f1-bbb4-6b76122415d5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Jeanine Murphy</cp:lastModifiedBy>
  <dcterms:created xsi:type="dcterms:W3CDTF">2019-02-07T23:21:58Z</dcterms:created>
  <dcterms:modified xsi:type="dcterms:W3CDTF">2019-08-06T13:57:01Z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0x0101001F1F380C65B1B645882CE28987B40543</vt:lpwstr>
  </property>
</Properties>
</file>